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9440" windowHeight="7935" firstSheet="3" activeTab="3"/>
  </bookViews>
  <sheets>
    <sheet name="2018F4" sheetId="8" state="hidden" r:id="rId1"/>
    <sheet name="2018F3-a" sheetId="9" state="hidden" r:id="rId2"/>
    <sheet name="2018F3" sheetId="10" state="hidden" r:id="rId3"/>
    <sheet name="PSDG NewF3" sheetId="11" r:id="rId4"/>
    <sheet name="PSDG NewF3-a" sheetId="12" r:id="rId5"/>
    <sheet name="Form-4" sheetId="13" r:id="rId6"/>
    <sheet name="Sheet1" sheetId="14" r:id="rId7"/>
  </sheets>
  <definedNames>
    <definedName name="_xlnm.Print_Titles" localSheetId="3">'PSDG NewF3'!$8:$10</definedName>
    <definedName name="_xlnm.Print_Titles" localSheetId="4">'PSDG NewF3-a'!$10:$11</definedName>
  </definedNames>
  <calcPr calcId="145621"/>
</workbook>
</file>

<file path=xl/calcChain.xml><?xml version="1.0" encoding="utf-8"?>
<calcChain xmlns="http://schemas.openxmlformats.org/spreadsheetml/2006/main">
  <c r="I40" i="12" l="1"/>
  <c r="I42" i="12"/>
  <c r="E43" i="12" l="1"/>
  <c r="E7" i="13" l="1"/>
  <c r="E8" i="13"/>
  <c r="E9" i="13"/>
  <c r="D10" i="13"/>
  <c r="C10" i="13"/>
  <c r="E6" i="13"/>
  <c r="E10" i="13" l="1"/>
  <c r="D16" i="13" s="1"/>
  <c r="F60" i="12" l="1"/>
  <c r="F27" i="12"/>
  <c r="D39" i="12" l="1"/>
  <c r="D43" i="12" l="1"/>
  <c r="G107" i="12"/>
  <c r="K31" i="11" s="1"/>
  <c r="K29" i="11" l="1"/>
  <c r="D22" i="12"/>
  <c r="D60" i="12"/>
  <c r="D34" i="12"/>
  <c r="D16" i="12"/>
  <c r="D14" i="12"/>
  <c r="K11" i="11" s="1"/>
  <c r="E16" i="12" l="1"/>
  <c r="F16" i="12"/>
  <c r="K13" i="11" l="1"/>
  <c r="K26" i="11"/>
  <c r="E60" i="12"/>
  <c r="K30" i="11" s="1"/>
  <c r="E27" i="12" l="1"/>
  <c r="E24" i="12"/>
  <c r="D111" i="12" l="1"/>
  <c r="F24" i="12"/>
  <c r="F22" i="12"/>
  <c r="D118" i="12" l="1"/>
  <c r="G117" i="12" l="1"/>
  <c r="K36" i="11" s="1"/>
  <c r="G115" i="12"/>
  <c r="K35" i="11" s="1"/>
  <c r="G113" i="12"/>
  <c r="K34" i="11" s="1"/>
  <c r="F63" i="12"/>
  <c r="G109" i="12"/>
  <c r="K32" i="11" s="1"/>
  <c r="G111" i="12" l="1"/>
  <c r="E29" i="12"/>
  <c r="E39" i="12"/>
  <c r="K28" i="11" s="1"/>
  <c r="D29" i="12"/>
  <c r="F64" i="12"/>
  <c r="D27" i="12"/>
  <c r="K20" i="11" s="1"/>
  <c r="E22" i="12"/>
  <c r="K15" i="11" s="1"/>
  <c r="K22" i="11" l="1"/>
  <c r="E64" i="12"/>
  <c r="G118" i="12"/>
  <c r="C102" i="12" s="1"/>
  <c r="K33" i="11"/>
  <c r="D24" i="12" l="1"/>
  <c r="K18" i="11" s="1"/>
  <c r="K38" i="11" l="1"/>
  <c r="D15" i="13" s="1"/>
  <c r="D64" i="12"/>
  <c r="C9" i="12" l="1"/>
  <c r="E7" i="11"/>
  <c r="D17" i="13"/>
  <c r="E23" i="10" l="1"/>
  <c r="E19" i="10"/>
  <c r="E15" i="10"/>
  <c r="L119" i="10"/>
  <c r="K37" i="10"/>
  <c r="K82" i="10"/>
  <c r="K70" i="10"/>
  <c r="K52" i="10"/>
  <c r="K18" i="10"/>
  <c r="K73" i="10" l="1"/>
  <c r="K86" i="10"/>
  <c r="K49" i="10"/>
  <c r="K99" i="10" l="1"/>
  <c r="K56" i="10" l="1"/>
  <c r="K76" i="10"/>
  <c r="G241" i="10"/>
  <c r="G237" i="10"/>
  <c r="G233" i="10"/>
  <c r="G229" i="10"/>
  <c r="G224" i="10"/>
  <c r="G195" i="10"/>
  <c r="G191" i="10"/>
  <c r="G182" i="10"/>
  <c r="G147" i="10"/>
  <c r="G143" i="10"/>
  <c r="G139" i="10"/>
  <c r="G134" i="10"/>
  <c r="G118" i="10"/>
  <c r="G114" i="10"/>
  <c r="G107" i="10"/>
  <c r="G103" i="10"/>
  <c r="G23" i="10"/>
  <c r="G19" i="10"/>
  <c r="G15" i="10"/>
  <c r="C69" i="9"/>
  <c r="B69" i="9"/>
  <c r="B74" i="9"/>
  <c r="B75" i="9" s="1"/>
  <c r="B17" i="9"/>
  <c r="C17" i="9"/>
  <c r="N119" i="10"/>
  <c r="M119" i="10"/>
  <c r="F241" i="10"/>
  <c r="E241" i="10"/>
  <c r="F237" i="10"/>
  <c r="E237" i="10"/>
  <c r="F233" i="10"/>
  <c r="E233" i="10"/>
  <c r="F229" i="10"/>
  <c r="E229" i="10"/>
  <c r="F224" i="10"/>
  <c r="E224" i="10"/>
  <c r="F195" i="10"/>
  <c r="E195" i="10"/>
  <c r="F191" i="10"/>
  <c r="E191" i="10"/>
  <c r="F182" i="10"/>
  <c r="E182" i="10"/>
  <c r="F178" i="10"/>
  <c r="F147" i="10"/>
  <c r="E147" i="10"/>
  <c r="F143" i="10"/>
  <c r="E143" i="10"/>
  <c r="F139" i="10"/>
  <c r="E139" i="10"/>
  <c r="F134" i="10"/>
  <c r="E134" i="10"/>
  <c r="F118" i="10"/>
  <c r="E118" i="10"/>
  <c r="F114" i="10"/>
  <c r="E114" i="10"/>
  <c r="F107" i="10"/>
  <c r="E107" i="10"/>
  <c r="F103" i="10"/>
  <c r="E103" i="10"/>
  <c r="F23" i="10"/>
  <c r="F19" i="10"/>
  <c r="F15" i="10"/>
  <c r="C74" i="9"/>
  <c r="C75" i="9" s="1"/>
  <c r="C51" i="9"/>
  <c r="B51" i="9"/>
  <c r="C36" i="9"/>
  <c r="B36" i="9"/>
  <c r="C28" i="9"/>
  <c r="B28" i="9"/>
  <c r="E15" i="8"/>
  <c r="O119" i="10" l="1"/>
  <c r="B70" i="9"/>
  <c r="B76" i="9" s="1"/>
  <c r="C70" i="9"/>
  <c r="C76" i="9" s="1"/>
</calcChain>
</file>

<file path=xl/sharedStrings.xml><?xml version="1.0" encoding="utf-8"?>
<sst xmlns="http://schemas.openxmlformats.org/spreadsheetml/2006/main" count="745" uniqueCount="341">
  <si>
    <t>Form 3</t>
  </si>
  <si>
    <r>
      <rPr>
        <b/>
        <sz val="11"/>
        <color indexed="8"/>
        <rFont val="Times New Roman"/>
        <family val="1"/>
      </rPr>
      <t xml:space="preserve">Province  : </t>
    </r>
    <r>
      <rPr>
        <sz val="11"/>
        <color indexed="8"/>
        <rFont val="Times New Roman"/>
        <family val="1"/>
      </rPr>
      <t>Southern</t>
    </r>
  </si>
  <si>
    <r>
      <rPr>
        <b/>
        <sz val="11"/>
        <color indexed="8"/>
        <rFont val="Times New Roman"/>
        <family val="1"/>
      </rPr>
      <t>Ministry  :</t>
    </r>
    <r>
      <rPr>
        <sz val="11"/>
        <color indexed="8"/>
        <rFont val="Times New Roman"/>
        <family val="1"/>
      </rPr>
      <t xml:space="preserve"> Ministry of Agriculture , Agrarian Development , Irrigation , Water Supply and Drainage , Food Supply and Distribution , Trade and Cooperative Development - Southern Province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</si>
  <si>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>Department / Agency  :</t>
    </r>
    <r>
      <rPr>
        <sz val="11"/>
        <color indexed="8"/>
        <rFont val="Times New Roman"/>
        <family val="1"/>
      </rPr>
      <t xml:space="preserve"> Department of Irrigation</t>
    </r>
  </si>
  <si>
    <r>
      <rPr>
        <b/>
        <sz val="11"/>
        <color indexed="8"/>
        <rFont val="Times New Roman"/>
        <family val="1"/>
      </rPr>
      <t>Trust Area 1  :</t>
    </r>
    <r>
      <rPr>
        <sz val="11"/>
        <color indexed="8"/>
        <rFont val="Times New Roman"/>
        <family val="1"/>
      </rPr>
      <t xml:space="preserve"> Irrigation Construction &amp; Water Management</t>
    </r>
  </si>
  <si>
    <t>Goal No</t>
  </si>
  <si>
    <t>Goals</t>
  </si>
  <si>
    <t>KPI's</t>
  </si>
  <si>
    <t>District</t>
  </si>
  <si>
    <t>Baseline</t>
  </si>
  <si>
    <t>Target</t>
  </si>
  <si>
    <t xml:space="preserve">Projects in Order of Priority </t>
  </si>
  <si>
    <t xml:space="preserve">Board Activity Areas to Achieve the KPI </t>
  </si>
  <si>
    <t>Well established headwork and Canal system.</t>
  </si>
  <si>
    <t>Galle</t>
  </si>
  <si>
    <t>i) Maintenance of canal systems.</t>
  </si>
  <si>
    <t>Matara</t>
  </si>
  <si>
    <t>Hambantota</t>
  </si>
  <si>
    <t>Total</t>
  </si>
  <si>
    <t xml:space="preserve">Output -  </t>
  </si>
  <si>
    <t xml:space="preserve"> i) Length of canals improved in kms.</t>
  </si>
  <si>
    <t xml:space="preserve"> ii) Number of tanks improved. </t>
  </si>
  <si>
    <t>-</t>
  </si>
  <si>
    <t>ii) Construction of new canals.</t>
  </si>
  <si>
    <t>iii) Construction of new headworks.</t>
  </si>
  <si>
    <t>iv) Maintenance of headworks.</t>
  </si>
  <si>
    <t>v) Rehabilitation of canal system.</t>
  </si>
  <si>
    <t>vi) Rehabilitation of headworks.</t>
  </si>
  <si>
    <t>Protected lands from flood.</t>
  </si>
  <si>
    <t>Outcome -                                               i) Cost of reduction in damages due to floods. (million)</t>
  </si>
  <si>
    <t>i) Cleared canals for flood mitigation.</t>
  </si>
  <si>
    <r>
      <t xml:space="preserve"> i) Extent of land protected. (km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)</t>
    </r>
  </si>
  <si>
    <t>ii) Cleared sea outfalls.</t>
  </si>
  <si>
    <t>iii) Maintained flood bunds.</t>
  </si>
  <si>
    <t xml:space="preserve"> </t>
  </si>
  <si>
    <t>iv) Maintained pump house.</t>
  </si>
  <si>
    <t>v) Constructed pump house.</t>
  </si>
  <si>
    <t>vi) Constructed new flood mitigation schemes.</t>
  </si>
  <si>
    <t>Protected lands from salinity  water</t>
  </si>
  <si>
    <t>Outcome -                                                i) Harvest from lands under the threat of salinity water. (M.tons)</t>
  </si>
  <si>
    <t>i) Well maintained headworks.</t>
  </si>
  <si>
    <t>ii) Well maintained salinity bunds.</t>
  </si>
  <si>
    <t xml:space="preserve"> i) Saved extent of land under cultivation. (ha.)</t>
  </si>
  <si>
    <r>
      <rPr>
        <b/>
        <sz val="11"/>
        <color indexed="8"/>
        <rFont val="Times New Roman"/>
        <family val="1"/>
      </rPr>
      <t>Trust Area 2  :</t>
    </r>
    <r>
      <rPr>
        <sz val="11"/>
        <color indexed="8"/>
        <rFont val="Times New Roman"/>
        <family val="1"/>
      </rPr>
      <t xml:space="preserve"> Environmental  Management for water for water resources.</t>
    </r>
  </si>
  <si>
    <t>Preserved and protected irrigation reservations and watersheads.</t>
  </si>
  <si>
    <t>Outcome -                                                i) Decelerated silts deposits in tanks. (Measured by monitoring the change in capacity of selected tanks over time.) (%)</t>
  </si>
  <si>
    <t>i) Equipped people with the relevant knowledge.</t>
  </si>
  <si>
    <t>ii) Enforced relevant clauses in the statute.</t>
  </si>
  <si>
    <t xml:space="preserve"> i) Number of programs conducted.</t>
  </si>
  <si>
    <t>iii) Get protective vegetative cover in the catchment increased.</t>
  </si>
  <si>
    <t xml:space="preserve">                                                </t>
  </si>
  <si>
    <t>iv) Silt-traps constructed.</t>
  </si>
  <si>
    <t>Reclaimed water bodies from water plants.</t>
  </si>
  <si>
    <t>Outcome -                                               i) Area cleared in Hectares.</t>
  </si>
  <si>
    <t>i) Removed water plants mechanically.</t>
  </si>
  <si>
    <t>ii) Reduced water plants by Biological means.</t>
  </si>
  <si>
    <t xml:space="preserve"> i) Number of Projects carried out.</t>
  </si>
  <si>
    <t>Improved quality in construction.</t>
  </si>
  <si>
    <t>Outcome -                                                i) Compliance of tolerance with standard deviations of the test results.</t>
  </si>
  <si>
    <t>i) Introduced QC techniques to be maintained.</t>
  </si>
  <si>
    <t>ii) Applied new techniques to be maintained.</t>
  </si>
  <si>
    <t xml:space="preserve"> i) Number of test carried out.</t>
  </si>
  <si>
    <t>iii) Introduced testing standards to be achieved.</t>
  </si>
  <si>
    <t>Developed institutional capacity.</t>
  </si>
  <si>
    <t>i) Develop MIS system.</t>
  </si>
  <si>
    <t>ii) Well trained staff with new technology.</t>
  </si>
  <si>
    <t xml:space="preserve">Output -                                            </t>
  </si>
  <si>
    <t>iii) Developed office facilities.</t>
  </si>
  <si>
    <t xml:space="preserve"> i) Number of training programs </t>
  </si>
  <si>
    <t>conducted.</t>
  </si>
  <si>
    <t>iv) Established hydrological data collection system.</t>
  </si>
  <si>
    <t>ii) Number of irrigation schemes</t>
  </si>
  <si>
    <t>conducted under the data collection.</t>
  </si>
  <si>
    <t>Form - 4</t>
  </si>
  <si>
    <t>Amounts Required for Continuation work and Bills in Hand</t>
  </si>
  <si>
    <r>
      <rPr>
        <b/>
        <sz val="11"/>
        <color indexed="8"/>
        <rFont val="Times New Roman"/>
        <family val="1"/>
      </rPr>
      <t xml:space="preserve">Department  : </t>
    </r>
    <r>
      <rPr>
        <sz val="11"/>
        <color indexed="8"/>
        <rFont val="Times New Roman"/>
        <family val="1"/>
      </rPr>
      <t xml:space="preserve"> Department of Irrigation</t>
    </r>
  </si>
  <si>
    <r>
      <rPr>
        <b/>
        <sz val="11"/>
        <color indexed="8"/>
        <rFont val="Times New Roman"/>
        <family val="1"/>
      </rPr>
      <t xml:space="preserve">District  : </t>
    </r>
    <r>
      <rPr>
        <sz val="11"/>
        <color indexed="8"/>
        <rFont val="Times New Roman"/>
        <family val="1"/>
      </rPr>
      <t xml:space="preserve">  Galle / Matara / Hambantota</t>
    </r>
  </si>
  <si>
    <t>Summary of the Annual Budget</t>
  </si>
  <si>
    <t>Amount (Rs.Mn)</t>
  </si>
  <si>
    <t>Amount Required for New Works for Thrust Area 1 as per Form 3</t>
  </si>
  <si>
    <t>Amount Required for New Works for Thrust Area 2 as per Form 3</t>
  </si>
  <si>
    <t>Amount Required for New Works for Thrust Area 3 as per Form 3</t>
  </si>
  <si>
    <t>Amount Required for New Works for Thrust Area 4 as per Form 3</t>
  </si>
  <si>
    <t>Form 3 - a</t>
  </si>
  <si>
    <t>Activity</t>
  </si>
  <si>
    <t>Total Estimated Cost</t>
  </si>
  <si>
    <t>Funds From other Sources if any      (please indicate the different source and amount)</t>
  </si>
  <si>
    <t>Sub Total</t>
  </si>
  <si>
    <r>
      <rPr>
        <b/>
        <sz val="11"/>
        <color indexed="8"/>
        <rFont val="Times New Roman"/>
        <family val="1"/>
      </rPr>
      <t>Trust Area 4  :</t>
    </r>
    <r>
      <rPr>
        <sz val="11"/>
        <color indexed="8"/>
        <rFont val="Times New Roman"/>
        <family val="1"/>
      </rPr>
      <t xml:space="preserve"> Good Governance</t>
    </r>
  </si>
  <si>
    <t>Enhanced public reputation.</t>
  </si>
  <si>
    <t>Outcome -                                                i) Increased number of projects entrusted to the department by other organization (on account of improved confidence of stakeholders.)</t>
  </si>
  <si>
    <t>i) Reduced gap between stakeholders and the organization.</t>
  </si>
  <si>
    <t>ii) Improved communication.</t>
  </si>
  <si>
    <t>i) Number of visitors (hits) in the web site.</t>
  </si>
  <si>
    <t>iii) Timely finished good quality projects.</t>
  </si>
  <si>
    <t>ii) Percentage of timely finished projects.</t>
  </si>
  <si>
    <t>Improved transparency.</t>
  </si>
  <si>
    <t xml:space="preserve">Outcome -        </t>
  </si>
  <si>
    <t>i) Streamlined method of preparing estimates , rates etc.</t>
  </si>
  <si>
    <t xml:space="preserve"> i) No unresolved audit quarries.</t>
  </si>
  <si>
    <t>ii) Improved transparency in procument process.</t>
  </si>
  <si>
    <t xml:space="preserve"> i) Reduced number of revisions in the estimates.</t>
  </si>
  <si>
    <t>iii) Complied circulars and guidelines.</t>
  </si>
  <si>
    <t>PSDG</t>
  </si>
  <si>
    <t>Broad Activity Area 1.1.i</t>
  </si>
  <si>
    <t>Broad Activity Area 1.1.iii</t>
  </si>
  <si>
    <t>Broad Activity Area 1.1.iv</t>
  </si>
  <si>
    <t>Broad Activity Area 1.1.v</t>
  </si>
  <si>
    <t>Broad Activity Area 1.1.vi.</t>
  </si>
  <si>
    <t>Total Amount</t>
  </si>
  <si>
    <t>Satisfactory</t>
  </si>
  <si>
    <t>Good</t>
  </si>
  <si>
    <t>Outcome -                                                i) Achieved National Productivity level.</t>
  </si>
  <si>
    <t>Budget for the Thrust Area 2 (Rs.Mn)  : 0.00</t>
  </si>
  <si>
    <t>Budget For 2017</t>
  </si>
  <si>
    <t>Broad Activity Area 1.2.i</t>
  </si>
  <si>
    <t xml:space="preserve">Trust Area 3  : Institution and Policies                                                                                                                                                                                                                                                  </t>
  </si>
  <si>
    <t>Budget for the Thrust Area 4 (Rs.Mn)  : 0.00</t>
  </si>
  <si>
    <t>Outcome -                                                                          i) Improved harvest in the irrigated lands in metric tons.</t>
  </si>
  <si>
    <t>Budget for the Thrust Area 3 (Rs.Mn)  : 0.00</t>
  </si>
  <si>
    <t>Budget for 2017 Mn</t>
  </si>
  <si>
    <t>Rs. Mn 50.00</t>
  </si>
  <si>
    <r>
      <t xml:space="preserve">List of Activities - </t>
    </r>
    <r>
      <rPr>
        <b/>
        <sz val="11"/>
        <color rgb="FFFF0000"/>
        <rFont val="Times New Roman"/>
        <family val="1"/>
      </rPr>
      <t>2017</t>
    </r>
  </si>
  <si>
    <t>H'tota</t>
  </si>
  <si>
    <t>1. Preparing for the sighting of the floating water in Hambuwa Wathurawayaya.</t>
  </si>
  <si>
    <t>2. Clearing the Wathawana ela.</t>
  </si>
  <si>
    <t>3. Preparation of Kaludiyawana ela.</t>
  </si>
  <si>
    <r>
      <t xml:space="preserve">4. </t>
    </r>
    <r>
      <rPr>
        <sz val="11"/>
        <color theme="1"/>
        <rFont val="Times New Roman"/>
        <family val="1"/>
      </rPr>
      <t>Preparation for the sighting of the floating water in Mellamadola.</t>
    </r>
  </si>
  <si>
    <t>1. Rehabilitation of the balance section of the Bathalanwila canal and construction of an anicut.</t>
  </si>
  <si>
    <t>2. Rehabilitation of canal near the wakkadagawa house and construction of an anicut.</t>
  </si>
  <si>
    <t>3. Construction of new anicut &amp; anicut bund from Bedipita Konthabena to the river bank.</t>
  </si>
  <si>
    <t>4. Construction of two anicuts and supplying anicut planks in existing two anicuts for Kompanghayaya.</t>
  </si>
  <si>
    <t>5. Construction of wings wall on the side of the Puluhitiyawa bridge.</t>
  </si>
  <si>
    <t>6. Construction of two opening anicuts for the Kalumada floating water.</t>
  </si>
  <si>
    <t>7. Construction of an anicut in Pahala Waguruwala.</t>
  </si>
  <si>
    <t>8. Construction of canals and culvert connected to Mahakumburuyaya in Ankokkawala.</t>
  </si>
  <si>
    <t>9. Construction of an anicut in Beraliyadola anicut.</t>
  </si>
  <si>
    <t>10. Construction &amp; improvement of the dandeniya South bank structure. (2 nd stage)</t>
  </si>
  <si>
    <t>11. Construction of the anicut near Godakumbura in Mahathuge and reconstruction of the canal.</t>
  </si>
  <si>
    <t>12. Construction of Makawita tank supply canal and structures.</t>
  </si>
  <si>
    <t>13. Construction of Batuwita structure.</t>
  </si>
  <si>
    <t>14. Construction of Gingaswila culvert.</t>
  </si>
  <si>
    <t>15. Construction of Ihaladeniya yaya , Thalgasaddara yaya tractor trail.</t>
  </si>
  <si>
    <t>16. Construction of a box culverts and retaining wall construction of the Heerassamulla Mahagedara road in Ullala East.</t>
  </si>
  <si>
    <t>17. Construction of Construction of a main box culvert in Kehelwala Ara.</t>
  </si>
  <si>
    <t>18. Rehabilitation and reconstruction of the small anicut near Belpamulla main anicut.</t>
  </si>
  <si>
    <t>19. Construction of Bathalawattadeniya anicut.</t>
  </si>
  <si>
    <t>20. Reconstruction and anicut construction of the canal from Udamapathura anicut to Kuruludeniya.</t>
  </si>
  <si>
    <t>1. Supplying anicut planks for three anicuts in Ilukkmulla Kumburu yaya.</t>
  </si>
  <si>
    <t>2. Construction of Swarnamali tank two numbers of sluice and canal.</t>
  </si>
  <si>
    <t>3. Preparing Panikola tank dam , culvert &amp; rehabilitation of left sluice.</t>
  </si>
  <si>
    <t>4. Reconstruction of wadiya wewa spill.</t>
  </si>
  <si>
    <t>1. Rehabilitation of Indiketiya Udahena Mullawana ela.</t>
  </si>
  <si>
    <t>2. Rehabilitation of Yatalamaththa Wilimulla ela &amp; reconstruction of Kekillaketiya outlet in Kanuketiya.</t>
  </si>
  <si>
    <t>3. Rehabilitation of Mananadeniya ela in Poddiwela (West)</t>
  </si>
  <si>
    <t>4. Reconstruction of Thalangalu ela.</t>
  </si>
  <si>
    <t>5. Rehabilitation of Karijjapitiya ela.</t>
  </si>
  <si>
    <t>6. Rehabilitation of Jambugaswela ela.</t>
  </si>
  <si>
    <t>7. Rehabilitation of Ela Ihalayaya ela.</t>
  </si>
  <si>
    <t>8. Rehabilitation of Uduwitiyana ela.</t>
  </si>
  <si>
    <t>9. Rehabilitation of Igala ela.</t>
  </si>
  <si>
    <t>10. Reinternal canal in Hambu ela.</t>
  </si>
  <si>
    <t>11. Rehabilitation of canals linking to Beraliyadola.</t>
  </si>
  <si>
    <t>12. Rehabilitation of the canal from Godakumbura to Puwakwatta anicut.</t>
  </si>
  <si>
    <t>13. Development of Maramba tank &amp; canal development.</t>
  </si>
  <si>
    <t>14. Rehabilitation of Wewdaththa canal and dam</t>
  </si>
  <si>
    <t>15. Rehabilitation of Gallindaara tank , tank dam &amp; canal.</t>
  </si>
  <si>
    <t>1. Rehabilitation of Yangala anicut &amp; ela.</t>
  </si>
  <si>
    <t>2. Rehabilitation of Kekulahena anicut.</t>
  </si>
  <si>
    <t>3. Rehabilitation and supplying anicut planks for anicut in Kotuwella ela.</t>
  </si>
  <si>
    <t>4. Rehabilitation of anicuts near the Paman ela temple.</t>
  </si>
  <si>
    <t xml:space="preserve">5. Improvements to the Waththegama Yeild and rehabilitation of canals. </t>
  </si>
  <si>
    <t>6. Rehabilitation of Kekunawela Dimbulgahaliyadda anicut.</t>
  </si>
  <si>
    <t>7. Dredging Maragahawela tank.</t>
  </si>
  <si>
    <t>8. Rehabilitation of Galpoththa tank.</t>
  </si>
  <si>
    <t>9. Rehabilitation of the canal &amp; canal road of Getambarala tank.</t>
  </si>
  <si>
    <t>10. Rehabilitation of canal , dam , sluice , spill and canal in Kalugamadeniya wewa.</t>
  </si>
  <si>
    <t>11. Construction of sluice gates and retaining wall in Galawala tank.</t>
  </si>
  <si>
    <t>12. Rehabilitation of Diddeniara tank &amp; spill.</t>
  </si>
  <si>
    <t>13. Rehabilitation of Digalella water bubble.</t>
  </si>
  <si>
    <t>14. Rehabilitation of Beruwewa bridge and canal.</t>
  </si>
  <si>
    <t>15. Rehabilitation of Arachchimulana tank dam , spill &amp; retaining wall.</t>
  </si>
  <si>
    <t>16. Rehabilitation of Devennagedeniya anicut retaining wall and spill.</t>
  </si>
  <si>
    <t>17. Rehabilitation of Bundala tank spill.</t>
  </si>
  <si>
    <t>18. Rehabilitation of Weheragala anicut and dam.</t>
  </si>
  <si>
    <t>19. Rehabilitation of Willmenna tank two numbers of sluice and canal.</t>
  </si>
  <si>
    <t>Budget for the Thrust Area 1 (Rs.Mn)  : 90.000</t>
  </si>
  <si>
    <r>
      <t xml:space="preserve">Annual Development Plan (PSDG) - </t>
    </r>
    <r>
      <rPr>
        <b/>
        <sz val="11"/>
        <rFont val="Times New Roman"/>
        <family val="1"/>
      </rPr>
      <t>2018</t>
    </r>
  </si>
  <si>
    <t>Annual Development Plan - 2018</t>
  </si>
  <si>
    <t xml:space="preserve">                         Provincial Specific Development Grant (PSDG)</t>
  </si>
  <si>
    <r>
      <rPr>
        <b/>
        <sz val="11"/>
        <color theme="1"/>
        <rFont val="Times New Roman"/>
        <family val="1"/>
      </rPr>
      <t>Total Budjet for the Sector (Rs.Mn.) -</t>
    </r>
    <r>
      <rPr>
        <sz val="11"/>
        <color theme="1"/>
        <rFont val="Times New Roman"/>
        <family val="1"/>
      </rPr>
      <t xml:space="preserve"> 90.00</t>
    </r>
  </si>
  <si>
    <t>Provincial Specific Development Grants (PSDG)</t>
  </si>
  <si>
    <t>(Form3)</t>
  </si>
  <si>
    <t>S.No.</t>
  </si>
  <si>
    <t>Component and Budget (Rs.Mn.)</t>
  </si>
  <si>
    <t>SDG Target No.</t>
  </si>
  <si>
    <t>Sub Component and Budget (Rs.Mn.)</t>
  </si>
  <si>
    <t>Outcomes</t>
  </si>
  <si>
    <t>KPIs</t>
  </si>
  <si>
    <t>Board Activity Area</t>
  </si>
  <si>
    <t>Output</t>
  </si>
  <si>
    <t>Budget (Rs.Mn.)</t>
  </si>
  <si>
    <t>Form 3 a</t>
  </si>
  <si>
    <t>Sub Component and Budget (Rs.)</t>
  </si>
  <si>
    <t>Broad Activity Area and Budget (Rs.)</t>
  </si>
  <si>
    <t>List of Activity</t>
  </si>
  <si>
    <t>Galle District</t>
  </si>
  <si>
    <t>Matara District</t>
  </si>
  <si>
    <t>Hambantota District</t>
  </si>
  <si>
    <r>
      <rPr>
        <b/>
        <sz val="11"/>
        <color theme="1"/>
        <rFont val="Times New Roman"/>
        <family val="1"/>
      </rPr>
      <t>Sector  :</t>
    </r>
    <r>
      <rPr>
        <sz val="11"/>
        <color theme="1"/>
        <rFont val="Times New Roman"/>
        <family val="1"/>
      </rPr>
      <t xml:space="preserve">  Irrigation</t>
    </r>
  </si>
  <si>
    <r>
      <rPr>
        <b/>
        <sz val="11"/>
        <color theme="1"/>
        <rFont val="Times New Roman"/>
        <family val="1"/>
      </rPr>
      <t xml:space="preserve">Ministry  : </t>
    </r>
    <r>
      <rPr>
        <sz val="11"/>
        <color theme="1"/>
        <rFont val="Times New Roman"/>
        <family val="1"/>
      </rPr>
      <t xml:space="preserve"> Ministry of Agriculture , Agrarian Development , Irrigation , Water Supply and Drainage , Food Supply and Distribution , Trade and Cooperative Development  Southern Province </t>
    </r>
  </si>
  <si>
    <r>
      <rPr>
        <b/>
        <sz val="11"/>
        <color theme="1"/>
        <rFont val="Times New Roman"/>
        <family val="1"/>
      </rPr>
      <t>Department / Agency  :</t>
    </r>
    <r>
      <rPr>
        <sz val="11"/>
        <color theme="1"/>
        <rFont val="Times New Roman"/>
        <family val="1"/>
      </rPr>
      <t xml:space="preserve">  Department of Irrigation</t>
    </r>
  </si>
  <si>
    <t>Sub total</t>
  </si>
  <si>
    <r>
      <rPr>
        <b/>
        <sz val="11"/>
        <color theme="1"/>
        <rFont val="Times New Roman"/>
        <family val="1"/>
      </rPr>
      <t xml:space="preserve">Ministry  </t>
    </r>
    <r>
      <rPr>
        <b/>
        <sz val="11"/>
        <color theme="1"/>
        <rFont val="Symbol"/>
        <family val="1"/>
        <charset val="2"/>
      </rPr>
      <t>:</t>
    </r>
    <r>
      <rPr>
        <sz val="11"/>
        <color theme="1"/>
        <rFont val="Times New Roman"/>
        <family val="1"/>
      </rPr>
      <t xml:space="preserve"> Ministry of Agriculture , Agrarian Development , Irrigation , Water Supply and Drainage , Food Supply and Distribution , Trade and Cooperative                                                      Development - Southern Province</t>
    </r>
  </si>
  <si>
    <r>
      <rPr>
        <b/>
        <sz val="11"/>
        <color theme="1"/>
        <rFont val="Times New Roman"/>
        <family val="1"/>
      </rPr>
      <t xml:space="preserve">Department / Agency  </t>
    </r>
    <r>
      <rPr>
        <b/>
        <sz val="11"/>
        <color theme="1"/>
        <rFont val="Symbol"/>
        <family val="1"/>
        <charset val="2"/>
      </rPr>
      <t>:</t>
    </r>
    <r>
      <rPr>
        <sz val="11"/>
        <color theme="1"/>
        <rFont val="Times New Roman"/>
        <family val="1"/>
      </rPr>
      <t xml:space="preserve"> Department of Irrigation</t>
    </r>
  </si>
  <si>
    <r>
      <rPr>
        <b/>
        <sz val="11"/>
        <color theme="1"/>
        <rFont val="Times New Roman"/>
        <family val="1"/>
      </rPr>
      <t>Component 1  :</t>
    </r>
    <r>
      <rPr>
        <sz val="11"/>
        <color theme="1"/>
        <rFont val="Times New Roman"/>
        <family val="1"/>
      </rPr>
      <t xml:space="preserve">  Improving the availability of irrigation water for agriculture.</t>
    </r>
  </si>
  <si>
    <t>Improving the availability of irrigation water for agriculture.</t>
  </si>
  <si>
    <t>Projects No.</t>
  </si>
  <si>
    <t>Projects</t>
  </si>
  <si>
    <t>Continuation Work   (Rs. Mn)</t>
  </si>
  <si>
    <t>Bills in hand  (Rs. Mn)</t>
  </si>
  <si>
    <t>Total (Rs. Mn)</t>
  </si>
  <si>
    <t>Amount Required for New Works as per Form 3</t>
  </si>
  <si>
    <t>Amount Required for Continuation  Works and Bills in hand (End of Year)</t>
  </si>
  <si>
    <t>Amount (Rs. Mn)</t>
  </si>
  <si>
    <t xml:space="preserve">Budget (Rs. Mn.) </t>
  </si>
  <si>
    <t>_</t>
  </si>
  <si>
    <t>iii).  Rehabilitation of 130 no's tank.</t>
  </si>
  <si>
    <t>i) Improvements of canal systems.</t>
  </si>
  <si>
    <t>ii) Improvements of head works.</t>
  </si>
  <si>
    <r>
      <rPr>
        <b/>
        <sz val="11"/>
        <color theme="1"/>
        <rFont val="Times New Roman"/>
        <family val="1"/>
      </rPr>
      <t>Component 2  :</t>
    </r>
    <r>
      <rPr>
        <sz val="11"/>
        <color theme="1"/>
        <rFont val="Times New Roman"/>
        <family val="1"/>
      </rPr>
      <t xml:space="preserve">  Capacity development.</t>
    </r>
  </si>
  <si>
    <t>Budget (Rs.)</t>
  </si>
  <si>
    <t>Province</t>
  </si>
  <si>
    <t xml:space="preserve">2.3 Institutional development and maintaining </t>
  </si>
  <si>
    <t>1.5.  Follow up of proper water management practices.</t>
  </si>
  <si>
    <t>1.4.  New constructions</t>
  </si>
  <si>
    <t>1.3.  Improvements to irrigation , drainage and Salinity exclusion system.</t>
  </si>
  <si>
    <t>1.2. Rehabilitation of irrigation , drainage and salinity exclusion system.</t>
  </si>
  <si>
    <t>1.1.  Maintenance of existing irrigation systems</t>
  </si>
  <si>
    <t>iv). Maintenance of 10 headwork systems for Prevention of Salinity intrusion.</t>
  </si>
  <si>
    <r>
      <rPr>
        <b/>
        <sz val="11"/>
        <color theme="1"/>
        <rFont val="Times New Roman"/>
        <family val="1"/>
      </rPr>
      <t>Total Budget for the Component 2 (Rs.Mn.)  :</t>
    </r>
    <r>
      <rPr>
        <sz val="11"/>
        <color theme="1"/>
        <rFont val="Times New Roman"/>
        <family val="1"/>
      </rPr>
      <t xml:space="preserve"> </t>
    </r>
  </si>
  <si>
    <r>
      <rPr>
        <b/>
        <sz val="11"/>
        <color theme="1"/>
        <rFont val="Times New Roman"/>
        <family val="1"/>
      </rPr>
      <t>Total Budget for the Component 1 (Rs.Mn.)  :</t>
    </r>
    <r>
      <rPr>
        <sz val="11"/>
        <color theme="1"/>
        <rFont val="Times New Roman"/>
        <family val="1"/>
      </rPr>
      <t xml:space="preserve"> </t>
    </r>
  </si>
  <si>
    <t>i) Maintenance of 700km long canal systems.</t>
  </si>
  <si>
    <t>ii) Maintenance of 300 no's headworks.</t>
  </si>
  <si>
    <t>i) Rehabilitation of 200km long canal system.</t>
  </si>
  <si>
    <t>ii) Rehabilitation of 150 no's headworks.</t>
  </si>
  <si>
    <t xml:space="preserve">Outcome -                  i) Length of canals improved in kms.           </t>
  </si>
  <si>
    <t xml:space="preserve">ii) Number of tanks and headworks  improved. </t>
  </si>
  <si>
    <t>1.1).  maintenance of existing irrigation systems</t>
  </si>
  <si>
    <t>1.2). Rehabilitation of irrigation , drainage and salinity exclusion system.</t>
  </si>
  <si>
    <t>1.3).  Improvements to irrigation , drainage and Salinity exclusion syatem.</t>
  </si>
  <si>
    <t>1.4).  New constructions</t>
  </si>
  <si>
    <t>Output -                  i). Improved harvest in the irrigated lands in metric tons.</t>
  </si>
  <si>
    <t>i.</t>
  </si>
  <si>
    <t>xiv.Conducting an annual training programs regarding the use of GIS and GPS.</t>
  </si>
  <si>
    <t>Capacity development.</t>
  </si>
  <si>
    <t>2.3 Institutional development and maintaining assets</t>
  </si>
  <si>
    <r>
      <rPr>
        <b/>
        <sz val="11"/>
        <color theme="1"/>
        <rFont val="Times New Roman"/>
        <family val="1"/>
      </rPr>
      <t xml:space="preserve">Outcome - </t>
    </r>
    <r>
      <rPr>
        <sz val="11"/>
        <color theme="1"/>
        <rFont val="Times New Roman"/>
        <family val="1"/>
      </rPr>
      <t xml:space="preserve">                                            i.Conducted awareness programs.</t>
    </r>
  </si>
  <si>
    <t xml:space="preserve">Output - 1.Minimumize the mud deposit in tanks(as a presentage)                     </t>
  </si>
  <si>
    <t xml:space="preserve">Outcome -i. Number of tests performed  </t>
  </si>
  <si>
    <t>i). 60% of projects confirmed to achieve the desired strength level</t>
  </si>
  <si>
    <t>Outcome -i).Number of training workshops conducted</t>
  </si>
  <si>
    <t>i).Obtaining the Productivity Merit Level-1 in the Office of the Provincial Director of Irrigation and District Offices</t>
  </si>
  <si>
    <t>i).Percentage of identified  water sources which belong to the department.</t>
  </si>
  <si>
    <t>Outcome -  i). Number of Grama Niladhari Divisions mapped and completed using GIS technology with water source information.</t>
  </si>
  <si>
    <t>iv. Publish the "Diyawara" news paper published in four zones per year.</t>
  </si>
  <si>
    <r>
      <rPr>
        <b/>
        <sz val="11"/>
        <color theme="1"/>
        <rFont val="Times New Roman"/>
        <family val="1"/>
      </rPr>
      <t>Total Budget for the Sector (Rs.Mn.)  :</t>
    </r>
    <r>
      <rPr>
        <sz val="11"/>
        <color theme="1"/>
        <rFont val="Times New Roman"/>
        <family val="1"/>
      </rPr>
      <t xml:space="preserve"> </t>
    </r>
  </si>
  <si>
    <t>i.construction of "Wari sewana"-(stage-1).  Preparation of survey work, master plans and engineering plans.</t>
  </si>
  <si>
    <r>
      <rPr>
        <b/>
        <sz val="11"/>
        <color theme="1"/>
        <rFont val="Times New Roman"/>
        <family val="1"/>
      </rPr>
      <t>Total Budget for the Sector (Rs.Mn.) :</t>
    </r>
    <r>
      <rPr>
        <sz val="11"/>
        <color theme="1"/>
        <rFont val="Times New Roman"/>
        <family val="1"/>
      </rPr>
      <t xml:space="preserve"> 106.00</t>
    </r>
  </si>
  <si>
    <t>Annual Development Plan - 2022</t>
  </si>
  <si>
    <t>Annual Development Plan (PSDG) - 2022</t>
  </si>
  <si>
    <r>
      <rPr>
        <b/>
        <sz val="11"/>
        <color theme="1"/>
        <rFont val="Times New Roman"/>
        <family val="1"/>
      </rPr>
      <t>Total Budget for the Sector (Rs.Mn.) :</t>
    </r>
    <r>
      <rPr>
        <sz val="11"/>
        <color theme="1"/>
        <rFont val="Times New Roman"/>
        <family val="1"/>
      </rPr>
      <t xml:space="preserve">  106.00</t>
    </r>
  </si>
  <si>
    <t>i.Rehabilitation of broken side walls of Belpamulla anicut - Mulatiyana</t>
  </si>
  <si>
    <t>i. Desiliting of Radaniara Aluthwewa</t>
  </si>
  <si>
    <t>i.Purchase of one Excaveter</t>
  </si>
  <si>
    <t>i.Improvement of Channel at Kalugala Addara to Etawala Udumulla</t>
  </si>
  <si>
    <t>ii.Improvement of Embon Ela</t>
  </si>
  <si>
    <t xml:space="preserve">i.Improvement of Indiketiya left bank Aggri road </t>
  </si>
  <si>
    <t>i.Improvement of Waggalmodara Main Channel</t>
  </si>
  <si>
    <t>i.Improvement of Pussahena Channel</t>
  </si>
  <si>
    <t>ii.Improvement of Kiwladuwayaya Ela</t>
  </si>
  <si>
    <t>iii.Improvement of Metiwilayaya channels</t>
  </si>
  <si>
    <t xml:space="preserve">iv.Improvement of 2 channels Thumeleppuwa Ela and Bund </t>
  </si>
  <si>
    <t>i.Improvement of Boraluketiya channel and construction of anicut</t>
  </si>
  <si>
    <t>ii.Improvement of Kulee Mada Ela and anicut</t>
  </si>
  <si>
    <t>iii.Improvement of Millayaya - Mawakada Field channel and anicut</t>
  </si>
  <si>
    <t>i.Construction of anicut at Munamalgaha wela</t>
  </si>
  <si>
    <t>iii.Construction of Tractor crossing at Hipponkanda Beligaswella channel</t>
  </si>
  <si>
    <t>2.2 Implementation of proper resource mapping, Planning,Supervision and Monitoring system</t>
  </si>
  <si>
    <t>i.Estabilishment of boundry stone for marking of irrigation reserves.</t>
  </si>
  <si>
    <t>i. Boundary marking and implementation of the name board installation project to enforce the relevant provisions of the Charter.</t>
  </si>
  <si>
    <t>ii. Introducing a new conceptual model for the purpos of  irrigation scheme  .</t>
  </si>
  <si>
    <t>iii. Purchase of two excavators.</t>
  </si>
  <si>
    <t>ii.Introducing a new conceptual model for the purpos of  irrigation scheme  .</t>
  </si>
  <si>
    <t>ii.  Purchase of two excavators.</t>
  </si>
  <si>
    <t>Outcome - i.Protected lands in hec</t>
  </si>
  <si>
    <t>ii.).Reducing financial losses due to reduced flood damage.</t>
  </si>
  <si>
    <t>i)  Maintenance of 700km long canal systems.</t>
  </si>
  <si>
    <t>ii).Construction of new headworks.</t>
  </si>
  <si>
    <t>i) Construction of new canal system.</t>
  </si>
  <si>
    <t>ii) Construction of new headworks.</t>
  </si>
  <si>
    <t xml:space="preserve">iv.Establishment &amp; maintaining a quality control lab for water and construction meterials quality testing. </t>
  </si>
  <si>
    <t xml:space="preserve">iii.Establishment &amp; maintaining a quality control lab for water and construction meterials quality testing. </t>
  </si>
  <si>
    <t>Outcome -            Number of the boundary stone established.</t>
  </si>
  <si>
    <t>i. Mapping of  water sources and reservations
(By the Survey Department.)</t>
  </si>
  <si>
    <t>i.  Mapping of  water sources and reservations
(By the Survey Department.)</t>
  </si>
  <si>
    <t>Output - Extent of land which ownership has been identified.</t>
  </si>
  <si>
    <t>iv.Improvement of anicut at Atahawul Hena</t>
  </si>
  <si>
    <t>i. Rehabilitation of Udumulla Channel</t>
  </si>
  <si>
    <t>ii. Rehabilitation of Badamu Ela</t>
  </si>
  <si>
    <t>iii. Rehabilitation of Heen Ela (Urala Ela)</t>
  </si>
  <si>
    <t>iv.Rehabilitation of Thiththagalla Ela</t>
  </si>
  <si>
    <t xml:space="preserve">ii.Construction of anicut at Dummalawilayaya </t>
  </si>
  <si>
    <t>i.Improvement of Suduwelipotha yaya canal system - Pitabeddra</t>
  </si>
  <si>
    <t>ii. Removing Water Plant of Athbatuwa Wewa (Stage II)</t>
  </si>
  <si>
    <t>i.Land Surveying of the Reservation of Irrigation water sources,Digitizingand enterinng to Spatial Data Base -Southern Provincial Irrigation Department.</t>
  </si>
  <si>
    <t xml:space="preserve">i.Establishment &amp; maintaining a quality control lab for water quality testing &amp; Testing of construction materials for maintaining of Civil Engineering standerds. </t>
  </si>
  <si>
    <t>i.Publish the "Diyawara" news paper twice in a year</t>
  </si>
  <si>
    <t>iv.Construction of Culvert at Thummeleppuwa Ela</t>
  </si>
  <si>
    <t>v.Construction of anicut at Deyyandara Yaya</t>
  </si>
  <si>
    <t>1.3.i.vii</t>
  </si>
  <si>
    <t>Construction of  Headworks at thiththagalla ela</t>
  </si>
  <si>
    <t>Construction of Anicut at Halgahawilayaya Narangala Channel</t>
  </si>
  <si>
    <t>Construction of Dewelwatta Tractor Crossing -Kamburupitiya</t>
  </si>
  <si>
    <t>1.4.1.xi</t>
  </si>
  <si>
    <t>Development of Ambhekumbura anicut,Beliwetiya anicut and agricultural road-Pitabeddara</t>
  </si>
  <si>
    <t>1.1.ii.ii</t>
  </si>
  <si>
    <t>v.Rehabilitation of Dandeniya left bank - Dickwella</t>
  </si>
  <si>
    <t>ii. Concreting Maramba wewa main canal stage III - Akuressa</t>
  </si>
  <si>
    <t>vi.Construction of anicut at Niyampalauwa channel</t>
  </si>
  <si>
    <t>iii.Construction of retaining wall of senipellagewatta channel (from the Ruppawatta culvert to main road) at Kohuliyadda in Hakmana. (Development of Kabaliyapola Kohuliyadda Wari Ela)(Balance work)</t>
  </si>
  <si>
    <t>viiConstruction of anicut at Gothatuwa Ruhunage welyaya anicut at Baddegama</t>
  </si>
  <si>
    <t>viii.Concreting of Kambhurugamuwa Tank main canal - Weligama</t>
  </si>
  <si>
    <t>ix.Construction of Thembiliyagoda Anicut - Athuraliya</t>
  </si>
  <si>
    <t>x.Construction of tractor crossing across main canal at Kalukuttiya paddy field - Matara</t>
  </si>
  <si>
    <t>xi.Construction of security fence for Sulthanagoda Tank - Malimbada</t>
  </si>
  <si>
    <t>xii. Construction of Kurulumulla Yaya Tracktor Crossing &amp; Retaining Wall</t>
  </si>
  <si>
    <t>xiii. Construction of Left Concrete Cannal at Rankatuara Wewa</t>
  </si>
  <si>
    <t>xiv. Construction of Retaining Wall &amp; Basin at Weheragala Anicut</t>
  </si>
  <si>
    <t>xv. Construction of Meegahamulana Anicut &amp; Tracktor Crossing</t>
  </si>
  <si>
    <t>xvi. Construction of Athbatuwa Wewa Cannal (Stage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</si>
</sst>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_-;\-* #,##0.00_-;_-* &quot;-&quot;??_-;_-@_-"/>
    <numFmt numFmtId="165" formatCode="0.0"/>
    <numFmt numFmtId="166" formatCode="#,##0.000"/>
    <numFmt numFmtId="167" formatCode="0.000"/>
    <numFmt numFmtId="168" formatCode="0.00000000"/>
    <numFmt numFmtId="169" formatCode="#,##0.00_ ;\-#,##0.00\ "/>
    <numFmt numFmtId="170" formatCode="#,##0.00000000"/>
    <numFmt numFmtId="171" formatCode="0.000000000"/>
    <numFmt numFmtId="172" formatCode="0.0000000"/>
    <numFmt numFmtId="173" formatCode="0.000000"/>
    <numFmt numFmtId="174" formatCode="0.0000000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Symbol"/>
      <family val="1"/>
      <charset val="2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Iskoola Pota"/>
      <family val="2"/>
    </font>
    <font>
      <sz val="11"/>
      <name val="Iskoola Pot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452">
    <xf numFmtId="0" fontId="0" fillId="0" borderId="0" xfId="0"/>
    <xf numFmtId="0" fontId="4" fillId="2" borderId="10" xfId="0" applyFont="1" applyFill="1" applyBorder="1" applyAlignment="1">
      <alignment vertical="center" wrapText="1"/>
    </xf>
    <xf numFmtId="2" fontId="4" fillId="2" borderId="10" xfId="0" applyNumberFormat="1" applyFont="1" applyFill="1" applyBorder="1" applyAlignment="1">
      <alignment vertical="center"/>
    </xf>
    <xf numFmtId="0" fontId="4" fillId="2" borderId="12" xfId="0" applyFont="1" applyFill="1" applyBorder="1" applyAlignment="1">
      <alignment vertical="center" wrapText="1"/>
    </xf>
    <xf numFmtId="2" fontId="4" fillId="2" borderId="12" xfId="0" applyNumberFormat="1" applyFont="1" applyFill="1" applyBorder="1" applyAlignment="1">
      <alignment vertical="center"/>
    </xf>
    <xf numFmtId="0" fontId="0" fillId="2" borderId="0" xfId="0" applyFill="1"/>
    <xf numFmtId="0" fontId="4" fillId="2" borderId="0" xfId="0" applyFont="1" applyFill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vertical="center"/>
    </xf>
    <xf numFmtId="3" fontId="4" fillId="2" borderId="7" xfId="0" applyNumberFormat="1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top" wrapText="1"/>
    </xf>
    <xf numFmtId="3" fontId="1" fillId="2" borderId="7" xfId="0" applyNumberFormat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right" vertical="center"/>
    </xf>
    <xf numFmtId="1" fontId="4" fillId="2" borderId="7" xfId="0" applyNumberFormat="1" applyFont="1" applyFill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left" vertical="center" wrapText="1"/>
    </xf>
    <xf numFmtId="1" fontId="1" fillId="2" borderId="7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 vertical="center"/>
    </xf>
    <xf numFmtId="0" fontId="1" fillId="2" borderId="11" xfId="0" applyFont="1" applyFill="1" applyBorder="1" applyAlignment="1">
      <alignment vertical="center" textRotation="90"/>
    </xf>
    <xf numFmtId="2" fontId="1" fillId="2" borderId="11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 textRotation="90"/>
    </xf>
    <xf numFmtId="0" fontId="1" fillId="2" borderId="12" xfId="0" applyFont="1" applyFill="1" applyBorder="1" applyAlignment="1">
      <alignment vertical="center" textRotation="90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vertical="top"/>
    </xf>
    <xf numFmtId="2" fontId="4" fillId="2" borderId="0" xfId="0" applyNumberFormat="1" applyFont="1" applyFill="1" applyBorder="1" applyAlignment="1">
      <alignment horizontal="right" vertical="center"/>
    </xf>
    <xf numFmtId="0" fontId="4" fillId="2" borderId="11" xfId="0" applyFont="1" applyFill="1" applyBorder="1" applyAlignment="1">
      <alignment vertical="center"/>
    </xf>
    <xf numFmtId="2" fontId="4" fillId="2" borderId="7" xfId="0" applyNumberFormat="1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right" vertical="center"/>
    </xf>
    <xf numFmtId="0" fontId="0" fillId="2" borderId="12" xfId="0" applyFill="1" applyBorder="1"/>
    <xf numFmtId="0" fontId="4" fillId="2" borderId="11" xfId="0" applyFont="1" applyFill="1" applyBorder="1" applyAlignment="1">
      <alignment vertical="center" wrapText="1"/>
    </xf>
    <xf numFmtId="2" fontId="4" fillId="2" borderId="11" xfId="0" applyNumberFormat="1" applyFont="1" applyFill="1" applyBorder="1" applyAlignment="1">
      <alignment vertical="center"/>
    </xf>
    <xf numFmtId="0" fontId="4" fillId="2" borderId="12" xfId="0" applyFont="1" applyFill="1" applyBorder="1" applyAlignment="1">
      <alignment vertical="top"/>
    </xf>
    <xf numFmtId="0" fontId="4" fillId="2" borderId="12" xfId="0" applyFont="1" applyFill="1" applyBorder="1" applyAlignment="1">
      <alignment vertical="top" wrapText="1"/>
    </xf>
    <xf numFmtId="0" fontId="4" fillId="2" borderId="12" xfId="0" applyFont="1" applyFill="1" applyBorder="1" applyAlignment="1">
      <alignment vertical="center"/>
    </xf>
    <xf numFmtId="0" fontId="4" fillId="2" borderId="2" xfId="0" applyFont="1" applyFill="1" applyBorder="1" applyAlignment="1">
      <alignment vertical="top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center" textRotation="90"/>
    </xf>
    <xf numFmtId="2" fontId="4" fillId="2" borderId="0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 textRotation="90"/>
    </xf>
    <xf numFmtId="2" fontId="4" fillId="2" borderId="2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 textRotation="90"/>
    </xf>
    <xf numFmtId="0" fontId="1" fillId="2" borderId="5" xfId="0" applyFont="1" applyFill="1" applyBorder="1" applyAlignment="1">
      <alignment vertical="center" textRotation="90"/>
    </xf>
    <xf numFmtId="0" fontId="4" fillId="2" borderId="1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right" vertical="center"/>
    </xf>
    <xf numFmtId="1" fontId="1" fillId="2" borderId="9" xfId="0" applyNumberFormat="1" applyFont="1" applyFill="1" applyBorder="1" applyAlignment="1">
      <alignment horizontal="right" vertical="center"/>
    </xf>
    <xf numFmtId="1" fontId="4" fillId="2" borderId="2" xfId="0" applyNumberFormat="1" applyFont="1" applyFill="1" applyBorder="1" applyAlignment="1">
      <alignment horizontal="right" vertical="center"/>
    </xf>
    <xf numFmtId="3" fontId="1" fillId="2" borderId="9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vertical="center"/>
    </xf>
    <xf numFmtId="2" fontId="4" fillId="2" borderId="6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left" vertical="center"/>
    </xf>
    <xf numFmtId="166" fontId="4" fillId="2" borderId="7" xfId="0" applyNumberFormat="1" applyFont="1" applyFill="1" applyBorder="1" applyAlignment="1">
      <alignment horizontal="right" vertical="center"/>
    </xf>
    <xf numFmtId="166" fontId="1" fillId="2" borderId="7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167" fontId="1" fillId="2" borderId="7" xfId="0" applyNumberFormat="1" applyFont="1" applyFill="1" applyBorder="1" applyAlignment="1">
      <alignment horizontal="center" vertical="center"/>
    </xf>
    <xf numFmtId="167" fontId="1" fillId="2" borderId="12" xfId="0" applyNumberFormat="1" applyFont="1" applyFill="1" applyBorder="1" applyAlignment="1">
      <alignment vertical="center"/>
    </xf>
    <xf numFmtId="167" fontId="4" fillId="2" borderId="7" xfId="0" applyNumberFormat="1" applyFont="1" applyFill="1" applyBorder="1" applyAlignment="1">
      <alignment horizontal="center" vertical="center"/>
    </xf>
    <xf numFmtId="167" fontId="4" fillId="2" borderId="10" xfId="0" applyNumberFormat="1" applyFont="1" applyFill="1" applyBorder="1" applyAlignment="1">
      <alignment vertical="center"/>
    </xf>
    <xf numFmtId="167" fontId="1" fillId="2" borderId="7" xfId="0" applyNumberFormat="1" applyFont="1" applyFill="1" applyBorder="1" applyAlignment="1">
      <alignment horizontal="right" vertical="center"/>
    </xf>
    <xf numFmtId="167" fontId="1" fillId="4" borderId="7" xfId="0" applyNumberFormat="1" applyFont="1" applyFill="1" applyBorder="1" applyAlignment="1">
      <alignment horizontal="center" vertical="center"/>
    </xf>
    <xf numFmtId="167" fontId="1" fillId="3" borderId="7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top"/>
    </xf>
    <xf numFmtId="0" fontId="1" fillId="2" borderId="2" xfId="0" applyFont="1" applyFill="1" applyBorder="1" applyAlignment="1">
      <alignment horizontal="right" vertical="center"/>
    </xf>
    <xf numFmtId="2" fontId="4" fillId="2" borderId="15" xfId="0" applyNumberFormat="1" applyFont="1" applyFill="1" applyBorder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166" fontId="1" fillId="4" borderId="7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4" fillId="2" borderId="7" xfId="0" applyFont="1" applyFill="1" applyBorder="1" applyAlignment="1">
      <alignment horizontal="left" vertical="center"/>
    </xf>
    <xf numFmtId="2" fontId="4" fillId="2" borderId="10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textRotation="90"/>
    </xf>
    <xf numFmtId="0" fontId="1" fillId="2" borderId="11" xfId="0" applyFont="1" applyFill="1" applyBorder="1" applyAlignment="1">
      <alignment horizontal="center" vertical="center" textRotation="90"/>
    </xf>
    <xf numFmtId="0" fontId="4" fillId="2" borderId="12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2" fontId="4" fillId="2" borderId="11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9" fontId="4" fillId="2" borderId="10" xfId="0" applyNumberFormat="1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left" vertical="center"/>
    </xf>
    <xf numFmtId="167" fontId="4" fillId="2" borderId="10" xfId="0" applyNumberFormat="1" applyFont="1" applyFill="1" applyBorder="1" applyAlignment="1">
      <alignment horizontal="center" vertical="center"/>
    </xf>
    <xf numFmtId="167" fontId="4" fillId="2" borderId="12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 wrapText="1"/>
    </xf>
    <xf numFmtId="167" fontId="4" fillId="2" borderId="11" xfId="0" applyNumberFormat="1" applyFont="1" applyFill="1" applyBorder="1" applyAlignment="1">
      <alignment horizontal="center" vertical="center"/>
    </xf>
    <xf numFmtId="167" fontId="0" fillId="0" borderId="0" xfId="0" applyNumberFormat="1"/>
    <xf numFmtId="166" fontId="1" fillId="2" borderId="7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textRotation="90"/>
    </xf>
    <xf numFmtId="0" fontId="4" fillId="2" borderId="10" xfId="0" applyFont="1" applyFill="1" applyBorder="1" applyAlignment="1">
      <alignment vertical="top" wrapText="1"/>
    </xf>
    <xf numFmtId="167" fontId="4" fillId="2" borderId="10" xfId="0" applyNumberFormat="1" applyFont="1" applyFill="1" applyBorder="1" applyAlignment="1">
      <alignment horizontal="right" vertical="center"/>
    </xf>
    <xf numFmtId="0" fontId="1" fillId="2" borderId="7" xfId="0" applyFont="1" applyFill="1" applyBorder="1" applyAlignment="1">
      <alignment vertical="center" textRotation="90"/>
    </xf>
    <xf numFmtId="2" fontId="4" fillId="2" borderId="7" xfId="0" applyNumberFormat="1" applyFont="1" applyFill="1" applyBorder="1" applyAlignment="1">
      <alignment vertical="center"/>
    </xf>
    <xf numFmtId="1" fontId="1" fillId="2" borderId="12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1" fontId="4" fillId="0" borderId="7" xfId="0" applyNumberFormat="1" applyFont="1" applyBorder="1" applyAlignment="1">
      <alignment horizontal="right" vertical="center"/>
    </xf>
    <xf numFmtId="1" fontId="1" fillId="0" borderId="7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right" vertical="center"/>
    </xf>
    <xf numFmtId="9" fontId="4" fillId="0" borderId="10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0" fontId="4" fillId="2" borderId="11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 vertical="top" wrapText="1"/>
    </xf>
    <xf numFmtId="167" fontId="4" fillId="2" borderId="7" xfId="0" applyNumberFormat="1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right" vertical="center"/>
    </xf>
    <xf numFmtId="1" fontId="1" fillId="2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Border="1" applyAlignment="1">
      <alignment horizontal="right" vertical="center"/>
    </xf>
    <xf numFmtId="0" fontId="1" fillId="2" borderId="11" xfId="0" applyFont="1" applyFill="1" applyBorder="1" applyAlignment="1">
      <alignment horizontal="right" vertical="center"/>
    </xf>
    <xf numFmtId="1" fontId="1" fillId="2" borderId="11" xfId="0" applyNumberFormat="1" applyFont="1" applyFill="1" applyBorder="1" applyAlignment="1">
      <alignment horizontal="right" vertical="center"/>
    </xf>
    <xf numFmtId="1" fontId="1" fillId="0" borderId="11" xfId="0" applyNumberFormat="1" applyFont="1" applyBorder="1" applyAlignment="1">
      <alignment horizontal="right" vertical="center"/>
    </xf>
    <xf numFmtId="167" fontId="4" fillId="2" borderId="11" xfId="0" applyNumberFormat="1" applyFont="1" applyFill="1" applyBorder="1" applyAlignment="1">
      <alignment vertical="center"/>
    </xf>
    <xf numFmtId="0" fontId="4" fillId="2" borderId="12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top" wrapText="1"/>
    </xf>
    <xf numFmtId="167" fontId="1" fillId="2" borderId="12" xfId="0" applyNumberFormat="1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center" vertical="top" wrapText="1"/>
    </xf>
    <xf numFmtId="167" fontId="4" fillId="2" borderId="7" xfId="0" applyNumberFormat="1" applyFont="1" applyFill="1" applyBorder="1" applyAlignment="1">
      <alignment horizontal="right" vertical="center"/>
    </xf>
    <xf numFmtId="0" fontId="0" fillId="0" borderId="11" xfId="0" applyBorder="1"/>
    <xf numFmtId="0" fontId="0" fillId="0" borderId="12" xfId="0" applyBorder="1"/>
    <xf numFmtId="167" fontId="4" fillId="2" borderId="7" xfId="0" applyNumberFormat="1" applyFont="1" applyFill="1" applyBorder="1" applyAlignment="1">
      <alignment vertical="center"/>
    </xf>
    <xf numFmtId="167" fontId="1" fillId="2" borderId="7" xfId="0" applyNumberFormat="1" applyFont="1" applyFill="1" applyBorder="1" applyAlignment="1">
      <alignment vertical="center"/>
    </xf>
    <xf numFmtId="167" fontId="4" fillId="2" borderId="12" xfId="0" applyNumberFormat="1" applyFont="1" applyFill="1" applyBorder="1" applyAlignment="1">
      <alignment vertical="center"/>
    </xf>
    <xf numFmtId="167" fontId="4" fillId="2" borderId="12" xfId="0" applyNumberFormat="1" applyFont="1" applyFill="1" applyBorder="1" applyAlignment="1">
      <alignment horizontal="right" vertical="center"/>
    </xf>
    <xf numFmtId="167" fontId="7" fillId="0" borderId="0" xfId="0" applyNumberFormat="1" applyFont="1"/>
    <xf numFmtId="0" fontId="4" fillId="2" borderId="5" xfId="0" applyFont="1" applyFill="1" applyBorder="1" applyAlignment="1">
      <alignment vertical="top" wrapText="1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1" fillId="2" borderId="0" xfId="0" applyFont="1" applyFill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67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right" vertical="center" wrapText="1"/>
    </xf>
    <xf numFmtId="167" fontId="1" fillId="5" borderId="7" xfId="0" applyNumberFormat="1" applyFont="1" applyFill="1" applyBorder="1" applyAlignment="1">
      <alignment horizontal="center" vertical="center"/>
    </xf>
    <xf numFmtId="167" fontId="1" fillId="5" borderId="10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 wrapText="1"/>
    </xf>
    <xf numFmtId="2" fontId="4" fillId="2" borderId="16" xfId="0" applyNumberFormat="1" applyFont="1" applyFill="1" applyBorder="1" applyAlignment="1">
      <alignment horizontal="center" vertical="center"/>
    </xf>
    <xf numFmtId="167" fontId="4" fillId="2" borderId="17" xfId="0" applyNumberFormat="1" applyFont="1" applyFill="1" applyBorder="1" applyAlignment="1">
      <alignment horizontal="center" vertical="center"/>
    </xf>
    <xf numFmtId="167" fontId="4" fillId="2" borderId="16" xfId="0" applyNumberFormat="1" applyFont="1" applyFill="1" applyBorder="1" applyAlignment="1">
      <alignment horizontal="center" vertical="center"/>
    </xf>
    <xf numFmtId="168" fontId="11" fillId="0" borderId="16" xfId="0" applyNumberFormat="1" applyFont="1" applyFill="1" applyBorder="1" applyAlignment="1">
      <alignment horizontal="center" vertical="center"/>
    </xf>
    <xf numFmtId="2" fontId="11" fillId="0" borderId="17" xfId="0" applyNumberFormat="1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vertical="center" wrapText="1"/>
    </xf>
    <xf numFmtId="169" fontId="12" fillId="2" borderId="17" xfId="1" applyNumberFormat="1" applyFont="1" applyFill="1" applyBorder="1" applyAlignment="1">
      <alignment horizontal="center" vertical="center"/>
    </xf>
    <xf numFmtId="2" fontId="11" fillId="0" borderId="18" xfId="0" applyNumberFormat="1" applyFont="1" applyFill="1" applyBorder="1" applyAlignment="1">
      <alignment horizontal="center" vertical="center"/>
    </xf>
    <xf numFmtId="167" fontId="4" fillId="2" borderId="19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67" fontId="4" fillId="2" borderId="11" xfId="0" applyNumberFormat="1" applyFont="1" applyFill="1" applyBorder="1" applyAlignment="1">
      <alignment horizontal="center" vertical="center"/>
    </xf>
    <xf numFmtId="167" fontId="4" fillId="2" borderId="12" xfId="0" applyNumberFormat="1" applyFont="1" applyFill="1" applyBorder="1" applyAlignment="1">
      <alignment horizontal="center" vertical="center"/>
    </xf>
    <xf numFmtId="167" fontId="4" fillId="5" borderId="12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167" fontId="1" fillId="5" borderId="12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2" fontId="1" fillId="5" borderId="7" xfId="0" applyNumberFormat="1" applyFont="1" applyFill="1" applyBorder="1" applyAlignment="1">
      <alignment horizontal="center" vertical="center" wrapText="1"/>
    </xf>
    <xf numFmtId="167" fontId="4" fillId="2" borderId="0" xfId="0" applyNumberFormat="1" applyFont="1" applyFill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7" xfId="0" applyFont="1" applyBorder="1" applyAlignment="1">
      <alignment vertical="top" wrapText="1"/>
    </xf>
    <xf numFmtId="0" fontId="4" fillId="0" borderId="7" xfId="0" applyNumberFormat="1" applyFont="1" applyFill="1" applyBorder="1" applyAlignment="1">
      <alignment horizontal="center" vertical="top"/>
    </xf>
    <xf numFmtId="1" fontId="4" fillId="0" borderId="7" xfId="0" applyNumberFormat="1" applyFont="1" applyFill="1" applyBorder="1" applyAlignment="1">
      <alignment horizontal="center" vertical="top"/>
    </xf>
    <xf numFmtId="0" fontId="4" fillId="2" borderId="7" xfId="0" applyFont="1" applyFill="1" applyBorder="1" applyAlignment="1">
      <alignment vertical="top" wrapText="1"/>
    </xf>
    <xf numFmtId="167" fontId="4" fillId="0" borderId="7" xfId="0" applyNumberFormat="1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right" vertical="center"/>
    </xf>
    <xf numFmtId="167" fontId="7" fillId="5" borderId="7" xfId="0" applyNumberFormat="1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7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2" borderId="1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7" fontId="4" fillId="0" borderId="0" xfId="0" applyNumberFormat="1" applyFont="1" applyFill="1" applyAlignment="1">
      <alignment horizontal="center" vertical="center"/>
    </xf>
    <xf numFmtId="167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167" fontId="4" fillId="2" borderId="18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67" fontId="1" fillId="0" borderId="0" xfId="0" applyNumberFormat="1" applyFont="1" applyAlignment="1">
      <alignment horizontal="left" vertical="center"/>
    </xf>
    <xf numFmtId="167" fontId="4" fillId="2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left" vertical="top" wrapText="1"/>
    </xf>
    <xf numFmtId="167" fontId="4" fillId="0" borderId="12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left" vertical="center" wrapText="1"/>
    </xf>
    <xf numFmtId="2" fontId="4" fillId="2" borderId="17" xfId="0" applyNumberFormat="1" applyFont="1" applyFill="1" applyBorder="1" applyAlignment="1">
      <alignment horizontal="center" vertical="center" wrapText="1"/>
    </xf>
    <xf numFmtId="167" fontId="1" fillId="0" borderId="17" xfId="0" applyNumberFormat="1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 wrapText="1"/>
    </xf>
    <xf numFmtId="167" fontId="1" fillId="0" borderId="18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 vertical="top"/>
    </xf>
    <xf numFmtId="1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 wrapText="1"/>
    </xf>
    <xf numFmtId="167" fontId="1" fillId="0" borderId="16" xfId="0" applyNumberFormat="1" applyFont="1" applyFill="1" applyBorder="1" applyAlignment="1">
      <alignment horizontal="center" vertical="center"/>
    </xf>
    <xf numFmtId="166" fontId="11" fillId="0" borderId="16" xfId="1" applyNumberFormat="1" applyFont="1" applyFill="1" applyBorder="1" applyAlignment="1">
      <alignment horizontal="center" vertical="center"/>
    </xf>
    <xf numFmtId="165" fontId="11" fillId="0" borderId="16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 wrapText="1"/>
    </xf>
    <xf numFmtId="164" fontId="0" fillId="2" borderId="7" xfId="1" applyFont="1" applyFill="1" applyBorder="1"/>
    <xf numFmtId="2" fontId="0" fillId="0" borderId="18" xfId="0" applyNumberFormat="1" applyFill="1" applyBorder="1" applyAlignment="1">
      <alignment horizontal="center" vertical="center"/>
    </xf>
    <xf numFmtId="2" fontId="12" fillId="0" borderId="18" xfId="1" applyNumberFormat="1" applyFont="1" applyFill="1" applyBorder="1" applyAlignment="1">
      <alignment horizontal="center" vertical="center"/>
    </xf>
    <xf numFmtId="169" fontId="0" fillId="0" borderId="19" xfId="1" applyNumberFormat="1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left" vertical="center" wrapText="1"/>
    </xf>
    <xf numFmtId="166" fontId="0" fillId="0" borderId="16" xfId="0" applyNumberFormat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vertical="top"/>
    </xf>
    <xf numFmtId="0" fontId="11" fillId="0" borderId="7" xfId="0" applyFont="1" applyBorder="1" applyAlignment="1">
      <alignment horizontal="left" vertical="center" wrapText="1"/>
    </xf>
    <xf numFmtId="0" fontId="4" fillId="2" borderId="17" xfId="1" applyNumberFormat="1" applyFont="1" applyFill="1" applyBorder="1" applyAlignment="1">
      <alignment horizontal="center" vertical="center"/>
    </xf>
    <xf numFmtId="2" fontId="0" fillId="2" borderId="17" xfId="1" applyNumberFormat="1" applyFont="1" applyFill="1" applyBorder="1" applyAlignment="1">
      <alignment horizontal="center"/>
    </xf>
    <xf numFmtId="2" fontId="0" fillId="2" borderId="16" xfId="1" applyNumberFormat="1" applyFont="1" applyFill="1" applyBorder="1" applyAlignment="1">
      <alignment horizontal="center"/>
    </xf>
    <xf numFmtId="2" fontId="0" fillId="2" borderId="7" xfId="1" applyNumberFormat="1" applyFont="1" applyFill="1" applyBorder="1" applyAlignment="1">
      <alignment horizontal="center" vertical="center"/>
    </xf>
    <xf numFmtId="2" fontId="0" fillId="2" borderId="17" xfId="1" applyNumberFormat="1" applyFont="1" applyFill="1" applyBorder="1" applyAlignment="1">
      <alignment horizontal="center" vertical="center"/>
    </xf>
    <xf numFmtId="2" fontId="0" fillId="2" borderId="16" xfId="1" applyNumberFormat="1" applyFont="1" applyFill="1" applyBorder="1" applyAlignment="1">
      <alignment horizontal="center" vertical="center"/>
    </xf>
    <xf numFmtId="2" fontId="0" fillId="2" borderId="18" xfId="1" applyNumberFormat="1" applyFont="1" applyFill="1" applyBorder="1" applyAlignment="1">
      <alignment horizontal="center" vertical="center"/>
    </xf>
    <xf numFmtId="167" fontId="1" fillId="0" borderId="17" xfId="0" applyNumberFormat="1" applyFont="1" applyFill="1" applyBorder="1" applyAlignment="1">
      <alignment horizontal="center" vertical="top"/>
    </xf>
    <xf numFmtId="167" fontId="1" fillId="0" borderId="16" xfId="0" applyNumberFormat="1" applyFont="1" applyFill="1" applyBorder="1" applyAlignment="1">
      <alignment horizontal="center" vertical="top"/>
    </xf>
    <xf numFmtId="4" fontId="0" fillId="0" borderId="17" xfId="0" applyNumberFormat="1" applyFill="1" applyBorder="1" applyAlignment="1">
      <alignment horizontal="center" vertical="top"/>
    </xf>
    <xf numFmtId="167" fontId="4" fillId="2" borderId="17" xfId="0" applyNumberFormat="1" applyFont="1" applyFill="1" applyBorder="1" applyAlignment="1">
      <alignment horizontal="center" vertical="top"/>
    </xf>
    <xf numFmtId="4" fontId="0" fillId="0" borderId="16" xfId="0" applyNumberFormat="1" applyFill="1" applyBorder="1" applyAlignment="1">
      <alignment horizontal="center" vertical="top"/>
    </xf>
    <xf numFmtId="167" fontId="4" fillId="2" borderId="16" xfId="0" applyNumberFormat="1" applyFont="1" applyFill="1" applyBorder="1" applyAlignment="1">
      <alignment horizontal="center" vertical="top"/>
    </xf>
    <xf numFmtId="4" fontId="0" fillId="0" borderId="18" xfId="0" applyNumberFormat="1" applyFill="1" applyBorder="1" applyAlignment="1">
      <alignment horizontal="center" vertical="top"/>
    </xf>
    <xf numFmtId="167" fontId="4" fillId="2" borderId="18" xfId="0" applyNumberFormat="1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vertical="center" wrapText="1"/>
    </xf>
    <xf numFmtId="0" fontId="4" fillId="2" borderId="11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vertical="center"/>
    </xf>
    <xf numFmtId="0" fontId="4" fillId="0" borderId="5" xfId="0" applyFont="1" applyBorder="1" applyAlignment="1">
      <alignment horizontal="left" vertical="center" wrapText="1"/>
    </xf>
    <xf numFmtId="166" fontId="0" fillId="0" borderId="20" xfId="0" applyNumberForma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top" wrapText="1"/>
    </xf>
    <xf numFmtId="0" fontId="13" fillId="0" borderId="17" xfId="0" applyFont="1" applyBorder="1" applyAlignment="1">
      <alignment vertical="center" wrapText="1"/>
    </xf>
    <xf numFmtId="2" fontId="14" fillId="0" borderId="17" xfId="0" applyNumberFormat="1" applyFont="1" applyFill="1" applyBorder="1" applyAlignment="1">
      <alignment horizontal="center" vertical="center"/>
    </xf>
    <xf numFmtId="169" fontId="13" fillId="0" borderId="17" xfId="1" applyNumberFormat="1" applyFont="1" applyBorder="1" applyAlignment="1">
      <alignment horizontal="center" vertical="center"/>
    </xf>
    <xf numFmtId="0" fontId="15" fillId="0" borderId="16" xfId="0" applyFont="1" applyBorder="1" applyAlignment="1">
      <alignment vertical="center" wrapText="1"/>
    </xf>
    <xf numFmtId="0" fontId="15" fillId="2" borderId="20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2" fontId="14" fillId="0" borderId="18" xfId="0" applyNumberFormat="1" applyFont="1" applyFill="1" applyBorder="1" applyAlignment="1">
      <alignment horizontal="center" vertical="center"/>
    </xf>
    <xf numFmtId="169" fontId="13" fillId="0" borderId="18" xfId="1" applyNumberFormat="1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167" fontId="4" fillId="0" borderId="7" xfId="0" applyNumberFormat="1" applyFont="1" applyBorder="1" applyAlignment="1">
      <alignment horizontal="right" vertical="center"/>
    </xf>
    <xf numFmtId="168" fontId="0" fillId="2" borderId="17" xfId="1" applyNumberFormat="1" applyFont="1" applyFill="1" applyBorder="1" applyAlignment="1">
      <alignment horizontal="center"/>
    </xf>
    <xf numFmtId="168" fontId="16" fillId="5" borderId="7" xfId="0" applyNumberFormat="1" applyFont="1" applyFill="1" applyBorder="1" applyAlignment="1">
      <alignment horizontal="center" vertical="center"/>
    </xf>
    <xf numFmtId="170" fontId="0" fillId="0" borderId="16" xfId="0" applyNumberFormat="1" applyFill="1" applyBorder="1" applyAlignment="1">
      <alignment horizontal="center" vertical="center"/>
    </xf>
    <xf numFmtId="166" fontId="15" fillId="0" borderId="16" xfId="0" applyNumberFormat="1" applyFont="1" applyBorder="1" applyAlignment="1">
      <alignment horizontal="center" vertical="center"/>
    </xf>
    <xf numFmtId="171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168" fontId="4" fillId="0" borderId="7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 wrapText="1"/>
    </xf>
    <xf numFmtId="167" fontId="4" fillId="0" borderId="7" xfId="0" applyNumberFormat="1" applyFont="1" applyBorder="1" applyAlignment="1">
      <alignment horizontal="right" vertical="center" wrapText="1"/>
    </xf>
    <xf numFmtId="168" fontId="1" fillId="0" borderId="7" xfId="0" applyNumberFormat="1" applyFont="1" applyBorder="1" applyAlignment="1">
      <alignment horizontal="right" vertical="center"/>
    </xf>
    <xf numFmtId="168" fontId="4" fillId="0" borderId="7" xfId="0" applyNumberFormat="1" applyFont="1" applyFill="1" applyBorder="1" applyAlignment="1">
      <alignment horizontal="center" vertical="center"/>
    </xf>
    <xf numFmtId="168" fontId="16" fillId="0" borderId="7" xfId="0" applyNumberFormat="1" applyFont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68" fontId="4" fillId="2" borderId="0" xfId="0" applyNumberFormat="1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top" wrapText="1"/>
    </xf>
    <xf numFmtId="2" fontId="16" fillId="5" borderId="7" xfId="0" applyNumberFormat="1" applyFont="1" applyFill="1" applyBorder="1" applyAlignment="1">
      <alignment horizontal="center" vertical="center"/>
    </xf>
    <xf numFmtId="173" fontId="0" fillId="0" borderId="17" xfId="0" applyNumberFormat="1" applyFont="1" applyFill="1" applyBorder="1" applyAlignment="1">
      <alignment horizontal="center" vertical="center"/>
    </xf>
    <xf numFmtId="173" fontId="1" fillId="5" borderId="7" xfId="0" applyNumberFormat="1" applyFont="1" applyFill="1" applyBorder="1" applyAlignment="1">
      <alignment horizontal="center" vertical="center"/>
    </xf>
    <xf numFmtId="167" fontId="1" fillId="2" borderId="20" xfId="0" applyNumberFormat="1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vertical="center" wrapText="1"/>
    </xf>
    <xf numFmtId="166" fontId="0" fillId="0" borderId="18" xfId="0" applyNumberFormat="1" applyBorder="1" applyAlignment="1">
      <alignment horizontal="center" vertical="center"/>
    </xf>
    <xf numFmtId="167" fontId="1" fillId="2" borderId="18" xfId="0" applyNumberFormat="1" applyFont="1" applyFill="1" applyBorder="1" applyAlignment="1">
      <alignment horizontal="center" vertical="center"/>
    </xf>
    <xf numFmtId="164" fontId="4" fillId="0" borderId="0" xfId="1" applyFont="1" applyAlignment="1">
      <alignment horizontal="center" vertical="center" wrapText="1"/>
    </xf>
    <xf numFmtId="171" fontId="4" fillId="0" borderId="0" xfId="0" applyNumberFormat="1" applyFont="1" applyAlignment="1">
      <alignment vertical="center"/>
    </xf>
    <xf numFmtId="174" fontId="4" fillId="0" borderId="0" xfId="0" applyNumberFormat="1" applyFont="1" applyAlignment="1">
      <alignment vertical="center"/>
    </xf>
    <xf numFmtId="168" fontId="4" fillId="2" borderId="0" xfId="0" applyNumberFormat="1" applyFont="1" applyFill="1" applyAlignment="1">
      <alignment vertical="center"/>
    </xf>
    <xf numFmtId="172" fontId="1" fillId="0" borderId="7" xfId="0" applyNumberFormat="1" applyFont="1" applyBorder="1" applyAlignment="1">
      <alignment horizontal="right" vertical="center"/>
    </xf>
    <xf numFmtId="170" fontId="0" fillId="0" borderId="20" xfId="0" applyNumberFormat="1" applyFill="1" applyBorder="1" applyAlignment="1">
      <alignment horizontal="center" vertical="center"/>
    </xf>
    <xf numFmtId="170" fontId="0" fillId="0" borderId="18" xfId="0" applyNumberFormat="1" applyFill="1" applyBorder="1" applyAlignment="1">
      <alignment horizontal="center" vertical="center"/>
    </xf>
    <xf numFmtId="4" fontId="15" fillId="0" borderId="16" xfId="0" applyNumberFormat="1" applyFont="1" applyFill="1" applyBorder="1" applyAlignment="1">
      <alignment horizontal="center" vertical="center"/>
    </xf>
    <xf numFmtId="4" fontId="0" fillId="0" borderId="16" xfId="0" applyNumberForma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4" fillId="2" borderId="7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67" fontId="4" fillId="0" borderId="7" xfId="0" applyNumberFormat="1" applyFont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67" fontId="4" fillId="2" borderId="7" xfId="0" applyNumberFormat="1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textRotation="90"/>
    </xf>
    <xf numFmtId="0" fontId="1" fillId="2" borderId="11" xfId="0" applyFont="1" applyFill="1" applyBorder="1" applyAlignment="1">
      <alignment horizontal="center" vertical="center" textRotation="90"/>
    </xf>
    <xf numFmtId="0" fontId="1" fillId="2" borderId="12" xfId="0" applyFont="1" applyFill="1" applyBorder="1" applyAlignment="1">
      <alignment horizontal="center" vertical="center" textRotation="90"/>
    </xf>
    <xf numFmtId="0" fontId="4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 textRotation="45"/>
    </xf>
    <xf numFmtId="0" fontId="4" fillId="2" borderId="11" xfId="0" applyFont="1" applyFill="1" applyBorder="1" applyAlignment="1">
      <alignment horizontal="center" vertical="center" textRotation="45"/>
    </xf>
    <xf numFmtId="0" fontId="4" fillId="2" borderId="12" xfId="0" applyFont="1" applyFill="1" applyBorder="1" applyAlignment="1">
      <alignment horizontal="center" vertical="center" textRotation="45"/>
    </xf>
    <xf numFmtId="0" fontId="1" fillId="2" borderId="7" xfId="0" applyFont="1" applyFill="1" applyBorder="1" applyAlignment="1">
      <alignment horizontal="center" vertical="center" textRotation="90"/>
    </xf>
    <xf numFmtId="0" fontId="4" fillId="2" borderId="11" xfId="0" applyFont="1" applyFill="1" applyBorder="1" applyAlignment="1">
      <alignment horizontal="left" vertical="center" wrapText="1"/>
    </xf>
    <xf numFmtId="1" fontId="4" fillId="2" borderId="10" xfId="0" applyNumberFormat="1" applyFont="1" applyFill="1" applyBorder="1" applyAlignment="1">
      <alignment horizontal="right" vertical="center"/>
    </xf>
    <xf numFmtId="1" fontId="4" fillId="2" borderId="11" xfId="0" applyNumberFormat="1" applyFont="1" applyFill="1" applyBorder="1" applyAlignment="1">
      <alignment horizontal="right" vertical="center"/>
    </xf>
    <xf numFmtId="1" fontId="4" fillId="2" borderId="12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 vertical="center"/>
    </xf>
    <xf numFmtId="1" fontId="4" fillId="0" borderId="11" xfId="0" applyNumberFormat="1" applyFont="1" applyBorder="1" applyAlignment="1">
      <alignment horizontal="right" vertical="center"/>
    </xf>
    <xf numFmtId="1" fontId="4" fillId="0" borderId="12" xfId="0" applyNumberFormat="1" applyFont="1" applyBorder="1" applyAlignment="1">
      <alignment horizontal="right" vertical="center"/>
    </xf>
    <xf numFmtId="3" fontId="4" fillId="2" borderId="10" xfId="0" applyNumberFormat="1" applyFont="1" applyFill="1" applyBorder="1" applyAlignment="1">
      <alignment horizontal="right" vertical="center"/>
    </xf>
    <xf numFmtId="3" fontId="4" fillId="2" borderId="11" xfId="0" applyNumberFormat="1" applyFont="1" applyFill="1" applyBorder="1" applyAlignment="1">
      <alignment horizontal="right" vertical="center"/>
    </xf>
    <xf numFmtId="3" fontId="4" fillId="2" borderId="12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center"/>
    </xf>
    <xf numFmtId="3" fontId="4" fillId="2" borderId="15" xfId="0" applyNumberFormat="1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167" fontId="1" fillId="2" borderId="11" xfId="0" applyNumberFormat="1" applyFont="1" applyFill="1" applyBorder="1" applyAlignment="1">
      <alignment horizontal="right" vertical="center"/>
    </xf>
    <xf numFmtId="167" fontId="1" fillId="2" borderId="12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9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9" fontId="4" fillId="2" borderId="10" xfId="0" applyNumberFormat="1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right" vertical="center"/>
    </xf>
    <xf numFmtId="167" fontId="4" fillId="2" borderId="10" xfId="0" applyNumberFormat="1" applyFont="1" applyFill="1" applyBorder="1" applyAlignment="1">
      <alignment horizontal="right" vertical="center"/>
    </xf>
    <xf numFmtId="167" fontId="4" fillId="2" borderId="12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" fontId="4" fillId="2" borderId="10" xfId="0" applyNumberFormat="1" applyFont="1" applyFill="1" applyBorder="1" applyAlignment="1">
      <alignment horizontal="center" vertical="top"/>
    </xf>
    <xf numFmtId="1" fontId="4" fillId="2" borderId="11" xfId="0" applyNumberFormat="1" applyFont="1" applyFill="1" applyBorder="1" applyAlignment="1">
      <alignment horizontal="center" vertical="top"/>
    </xf>
    <xf numFmtId="1" fontId="4" fillId="2" borderId="12" xfId="0" applyNumberFormat="1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/>
    </xf>
    <xf numFmtId="1" fontId="4" fillId="0" borderId="10" xfId="0" applyNumberFormat="1" applyFont="1" applyBorder="1" applyAlignment="1">
      <alignment horizontal="center" vertical="top"/>
    </xf>
    <xf numFmtId="1" fontId="4" fillId="0" borderId="11" xfId="0" applyNumberFormat="1" applyFont="1" applyBorder="1" applyAlignment="1">
      <alignment horizontal="center" vertical="top"/>
    </xf>
    <xf numFmtId="1" fontId="4" fillId="0" borderId="12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3" fontId="4" fillId="0" borderId="12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168" fontId="4" fillId="0" borderId="10" xfId="0" applyNumberFormat="1" applyFont="1" applyFill="1" applyBorder="1" applyAlignment="1">
      <alignment horizontal="center" vertical="center"/>
    </xf>
    <xf numFmtId="168" fontId="4" fillId="0" borderId="11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5" borderId="8" xfId="0" applyFont="1" applyFill="1" applyBorder="1" applyAlignment="1">
      <alignment horizontal="right" vertical="center"/>
    </xf>
    <xf numFmtId="0" fontId="1" fillId="5" borderId="9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/>
    </xf>
    <xf numFmtId="0" fontId="4" fillId="2" borderId="11" xfId="0" applyFont="1" applyFill="1" applyBorder="1" applyAlignment="1">
      <alignment horizontal="left" vertical="top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B20" sqref="B20"/>
    </sheetView>
  </sheetViews>
  <sheetFormatPr defaultRowHeight="15" x14ac:dyDescent="0.25"/>
  <cols>
    <col min="2" max="2" width="60.7109375" customWidth="1"/>
    <col min="3" max="4" width="20.7109375" customWidth="1"/>
    <col min="5" max="5" width="18.7109375" customWidth="1"/>
  </cols>
  <sheetData>
    <row r="1" spans="1:5" x14ac:dyDescent="0.25">
      <c r="A1" s="335" t="s">
        <v>187</v>
      </c>
      <c r="B1" s="335"/>
      <c r="C1" s="335"/>
      <c r="D1" s="335"/>
      <c r="E1" s="335"/>
    </row>
    <row r="2" spans="1:5" x14ac:dyDescent="0.25">
      <c r="A2" s="336" t="s">
        <v>73</v>
      </c>
      <c r="B2" s="336"/>
      <c r="C2" s="336"/>
      <c r="D2" s="336"/>
      <c r="E2" s="336"/>
    </row>
    <row r="3" spans="1:5" x14ac:dyDescent="0.25">
      <c r="A3" s="69" t="s">
        <v>74</v>
      </c>
      <c r="B3" s="93"/>
      <c r="C3" s="93"/>
      <c r="D3" s="93"/>
      <c r="E3" s="93"/>
    </row>
    <row r="4" spans="1:5" x14ac:dyDescent="0.25">
      <c r="A4" s="88" t="s">
        <v>75</v>
      </c>
      <c r="B4" s="6"/>
      <c r="C4" s="6"/>
      <c r="D4" s="6"/>
      <c r="E4" s="6"/>
    </row>
    <row r="5" spans="1:5" x14ac:dyDescent="0.25">
      <c r="A5" s="6" t="s">
        <v>76</v>
      </c>
      <c r="B5" s="6"/>
      <c r="C5" s="6"/>
      <c r="D5" s="6"/>
      <c r="E5" s="6"/>
    </row>
    <row r="6" spans="1:5" x14ac:dyDescent="0.25">
      <c r="A6" s="6"/>
      <c r="B6" s="6"/>
      <c r="C6" s="6"/>
      <c r="D6" s="6"/>
      <c r="E6" s="6"/>
    </row>
    <row r="7" spans="1:5" x14ac:dyDescent="0.25">
      <c r="A7" s="6"/>
      <c r="B7" s="6"/>
      <c r="C7" s="6"/>
      <c r="D7" s="6"/>
      <c r="E7" s="6"/>
    </row>
    <row r="8" spans="1:5" x14ac:dyDescent="0.25">
      <c r="A8" s="6"/>
      <c r="B8" s="6"/>
      <c r="C8" s="6"/>
      <c r="D8" s="6"/>
      <c r="E8" s="6"/>
    </row>
    <row r="9" spans="1:5" x14ac:dyDescent="0.25">
      <c r="A9" s="72" t="s">
        <v>77</v>
      </c>
      <c r="B9" s="72"/>
      <c r="C9" s="6"/>
      <c r="D9" s="6"/>
      <c r="E9" s="6"/>
    </row>
    <row r="10" spans="1:5" x14ac:dyDescent="0.25">
      <c r="A10" s="6"/>
      <c r="B10" s="6"/>
      <c r="C10" s="6"/>
      <c r="D10" s="6"/>
      <c r="E10" s="60" t="s">
        <v>78</v>
      </c>
    </row>
    <row r="11" spans="1:5" x14ac:dyDescent="0.25">
      <c r="A11" s="337" t="s">
        <v>79</v>
      </c>
      <c r="B11" s="337"/>
      <c r="C11" s="337"/>
      <c r="D11" s="337"/>
      <c r="E11" s="70"/>
    </row>
    <row r="12" spans="1:5" x14ac:dyDescent="0.25">
      <c r="A12" s="337" t="s">
        <v>80</v>
      </c>
      <c r="B12" s="337"/>
      <c r="C12" s="337"/>
      <c r="D12" s="337"/>
      <c r="E12" s="70"/>
    </row>
    <row r="13" spans="1:5" x14ac:dyDescent="0.25">
      <c r="A13" s="337" t="s">
        <v>81</v>
      </c>
      <c r="B13" s="337"/>
      <c r="C13" s="337"/>
      <c r="D13" s="337"/>
      <c r="E13" s="70"/>
    </row>
    <row r="14" spans="1:5" x14ac:dyDescent="0.25">
      <c r="A14" s="337" t="s">
        <v>82</v>
      </c>
      <c r="B14" s="337"/>
      <c r="C14" s="337"/>
      <c r="D14" s="337"/>
      <c r="E14" s="70"/>
    </row>
    <row r="15" spans="1:5" x14ac:dyDescent="0.25">
      <c r="A15" s="334" t="s">
        <v>18</v>
      </c>
      <c r="B15" s="334"/>
      <c r="C15" s="334"/>
      <c r="D15" s="334"/>
      <c r="E15" s="71">
        <f>SUM(E11:E14)</f>
        <v>0</v>
      </c>
    </row>
    <row r="16" spans="1:5" x14ac:dyDescent="0.25">
      <c r="A16" s="6"/>
      <c r="B16" s="6"/>
      <c r="C16" s="6"/>
      <c r="D16" s="6"/>
      <c r="E16" s="6"/>
    </row>
    <row r="17" spans="1:5" x14ac:dyDescent="0.25">
      <c r="A17" s="6"/>
      <c r="B17" s="6"/>
      <c r="C17" s="6"/>
      <c r="D17" s="6"/>
      <c r="E17" s="6"/>
    </row>
    <row r="18" spans="1:5" x14ac:dyDescent="0.25">
      <c r="A18" s="6"/>
      <c r="B18" s="6"/>
      <c r="C18" s="6"/>
      <c r="D18" s="6"/>
      <c r="E18" s="6"/>
    </row>
  </sheetData>
  <mergeCells count="7">
    <mergeCell ref="A15:D15"/>
    <mergeCell ref="A1:E1"/>
    <mergeCell ref="A2:E2"/>
    <mergeCell ref="A11:D11"/>
    <mergeCell ref="A12:D12"/>
    <mergeCell ref="A13:D13"/>
    <mergeCell ref="A14:D14"/>
  </mergeCells>
  <pageMargins left="0.75" right="0.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workbookViewId="0">
      <selection activeCell="A87" sqref="A87"/>
    </sheetView>
  </sheetViews>
  <sheetFormatPr defaultRowHeight="15" x14ac:dyDescent="0.25"/>
  <cols>
    <col min="1" max="1" width="55.7109375" customWidth="1"/>
    <col min="2" max="2" width="16.7109375" customWidth="1"/>
    <col min="3" max="3" width="18.7109375" customWidth="1"/>
    <col min="4" max="4" width="36.7109375" customWidth="1"/>
  </cols>
  <sheetData>
    <row r="1" spans="1:8" x14ac:dyDescent="0.25">
      <c r="A1" s="6"/>
      <c r="B1" s="6"/>
      <c r="C1" s="6"/>
      <c r="D1" s="72" t="s">
        <v>83</v>
      </c>
    </row>
    <row r="2" spans="1:8" x14ac:dyDescent="0.25">
      <c r="A2" s="335" t="s">
        <v>122</v>
      </c>
      <c r="B2" s="335"/>
      <c r="C2" s="335"/>
      <c r="D2" s="335"/>
    </row>
    <row r="3" spans="1:8" x14ac:dyDescent="0.25">
      <c r="A3" s="6"/>
      <c r="B3" s="6"/>
      <c r="C3" s="6"/>
      <c r="D3" s="72" t="s">
        <v>121</v>
      </c>
    </row>
    <row r="4" spans="1:8" ht="45" x14ac:dyDescent="0.25">
      <c r="A4" s="66" t="s">
        <v>84</v>
      </c>
      <c r="B4" s="66" t="s">
        <v>85</v>
      </c>
      <c r="C4" s="66" t="s">
        <v>114</v>
      </c>
      <c r="D4" s="66" t="s">
        <v>86</v>
      </c>
    </row>
    <row r="5" spans="1:8" x14ac:dyDescent="0.25">
      <c r="A5" s="337" t="s">
        <v>104</v>
      </c>
      <c r="B5" s="337"/>
      <c r="C5" s="337"/>
      <c r="D5" s="337"/>
    </row>
    <row r="6" spans="1:8" x14ac:dyDescent="0.25">
      <c r="A6" s="12"/>
      <c r="B6" s="78"/>
      <c r="C6" s="78"/>
      <c r="D6" s="83" t="s">
        <v>103</v>
      </c>
    </row>
    <row r="7" spans="1:8" x14ac:dyDescent="0.25">
      <c r="A7" s="3"/>
      <c r="B7" s="112"/>
      <c r="C7" s="112"/>
      <c r="D7" s="83" t="s">
        <v>103</v>
      </c>
    </row>
    <row r="8" spans="1:8" ht="15" customHeight="1" x14ac:dyDescent="0.25">
      <c r="A8" s="3"/>
      <c r="B8" s="112"/>
      <c r="C8" s="112"/>
      <c r="D8" s="83" t="s">
        <v>103</v>
      </c>
    </row>
    <row r="9" spans="1:8" x14ac:dyDescent="0.25">
      <c r="A9" s="12"/>
      <c r="B9" s="78"/>
      <c r="C9" s="78"/>
      <c r="D9" s="83" t="s">
        <v>103</v>
      </c>
    </row>
    <row r="10" spans="1:8" x14ac:dyDescent="0.25">
      <c r="A10" s="19"/>
      <c r="B10" s="78"/>
      <c r="C10" s="78"/>
      <c r="D10" s="83" t="s">
        <v>103</v>
      </c>
    </row>
    <row r="11" spans="1:8" x14ac:dyDescent="0.25">
      <c r="A11" s="3"/>
      <c r="B11" s="112"/>
      <c r="C11" s="112"/>
      <c r="D11" s="83" t="s">
        <v>103</v>
      </c>
    </row>
    <row r="12" spans="1:8" x14ac:dyDescent="0.25">
      <c r="A12" s="1"/>
      <c r="B12" s="78"/>
      <c r="C12" s="78"/>
      <c r="D12" s="83" t="s">
        <v>103</v>
      </c>
    </row>
    <row r="13" spans="1:8" x14ac:dyDescent="0.25">
      <c r="A13" s="1"/>
      <c r="B13" s="78"/>
      <c r="C13" s="78"/>
      <c r="D13" s="83" t="s">
        <v>103</v>
      </c>
      <c r="H13" t="s">
        <v>34</v>
      </c>
    </row>
    <row r="14" spans="1:8" x14ac:dyDescent="0.25">
      <c r="A14" s="113"/>
      <c r="B14" s="78"/>
      <c r="C14" s="78"/>
      <c r="D14" s="83" t="s">
        <v>103</v>
      </c>
    </row>
    <row r="15" spans="1:8" x14ac:dyDescent="0.25">
      <c r="A15" s="12"/>
      <c r="B15" s="78"/>
      <c r="C15" s="78"/>
      <c r="D15" s="83" t="s">
        <v>103</v>
      </c>
      <c r="F15" t="s">
        <v>34</v>
      </c>
    </row>
    <row r="16" spans="1:8" x14ac:dyDescent="0.25">
      <c r="A16" s="3"/>
      <c r="B16" s="78"/>
      <c r="C16" s="78"/>
      <c r="D16" s="83" t="s">
        <v>103</v>
      </c>
    </row>
    <row r="17" spans="1:5" x14ac:dyDescent="0.25">
      <c r="A17" s="87" t="s">
        <v>87</v>
      </c>
      <c r="B17" s="81">
        <f>SUM(B6:B16)</f>
        <v>0</v>
      </c>
      <c r="C17" s="81">
        <f>SUM(C6:C16)</f>
        <v>0</v>
      </c>
      <c r="D17" s="25"/>
    </row>
    <row r="18" spans="1:5" x14ac:dyDescent="0.25">
      <c r="A18" s="337" t="s">
        <v>105</v>
      </c>
      <c r="B18" s="337"/>
      <c r="C18" s="337"/>
      <c r="D18" s="337"/>
    </row>
    <row r="19" spans="1:5" x14ac:dyDescent="0.25">
      <c r="A19" s="1"/>
      <c r="B19" s="112"/>
      <c r="C19" s="112"/>
      <c r="D19" s="83" t="s">
        <v>103</v>
      </c>
    </row>
    <row r="20" spans="1:5" x14ac:dyDescent="0.25">
      <c r="A20" s="12"/>
      <c r="B20" s="112"/>
      <c r="C20" s="112"/>
      <c r="D20" s="83" t="s">
        <v>103</v>
      </c>
    </row>
    <row r="21" spans="1:5" x14ac:dyDescent="0.25">
      <c r="A21" s="113"/>
      <c r="B21" s="112"/>
      <c r="C21" s="112"/>
      <c r="D21" s="83" t="s">
        <v>103</v>
      </c>
    </row>
    <row r="22" spans="1:5" x14ac:dyDescent="0.25">
      <c r="A22" s="19"/>
      <c r="B22" s="112"/>
      <c r="C22" s="112"/>
      <c r="D22" s="83" t="s">
        <v>103</v>
      </c>
    </row>
    <row r="23" spans="1:5" x14ac:dyDescent="0.25">
      <c r="A23" s="113"/>
      <c r="B23" s="112"/>
      <c r="C23" s="112"/>
      <c r="D23" s="83" t="s">
        <v>103</v>
      </c>
    </row>
    <row r="24" spans="1:5" x14ac:dyDescent="0.25">
      <c r="A24" s="113"/>
      <c r="B24" s="112"/>
      <c r="C24" s="112"/>
      <c r="D24" s="83" t="s">
        <v>103</v>
      </c>
    </row>
    <row r="25" spans="1:5" x14ac:dyDescent="0.25">
      <c r="A25" s="1"/>
      <c r="B25" s="78"/>
      <c r="C25" s="78"/>
      <c r="D25" s="83" t="s">
        <v>103</v>
      </c>
    </row>
    <row r="26" spans="1:5" x14ac:dyDescent="0.25">
      <c r="A26" s="1"/>
      <c r="B26" s="78"/>
      <c r="C26" s="78"/>
      <c r="D26" s="83" t="s">
        <v>103</v>
      </c>
      <c r="E26" t="s">
        <v>34</v>
      </c>
    </row>
    <row r="27" spans="1:5" x14ac:dyDescent="0.25">
      <c r="A27" s="1"/>
      <c r="B27" s="78"/>
      <c r="C27" s="78"/>
      <c r="D27" s="83" t="s">
        <v>103</v>
      </c>
    </row>
    <row r="28" spans="1:5" x14ac:dyDescent="0.25">
      <c r="A28" s="87" t="s">
        <v>87</v>
      </c>
      <c r="B28" s="89">
        <f>SUM(B19:B27)</f>
        <v>0</v>
      </c>
      <c r="C28" s="81">
        <f>SUM(C19:C27)</f>
        <v>0</v>
      </c>
      <c r="D28" s="9"/>
    </row>
    <row r="29" spans="1:5" x14ac:dyDescent="0.25">
      <c r="A29" s="60"/>
      <c r="B29" s="116"/>
      <c r="C29" s="76"/>
      <c r="D29" s="9"/>
    </row>
    <row r="30" spans="1:5" x14ac:dyDescent="0.25">
      <c r="A30" s="337" t="s">
        <v>106</v>
      </c>
      <c r="B30" s="337"/>
      <c r="C30" s="337"/>
      <c r="D30" s="337"/>
    </row>
    <row r="31" spans="1:5" x14ac:dyDescent="0.25">
      <c r="A31" s="113"/>
      <c r="B31" s="78"/>
      <c r="C31" s="78"/>
      <c r="D31" s="83" t="s">
        <v>103</v>
      </c>
    </row>
    <row r="32" spans="1:5" x14ac:dyDescent="0.25">
      <c r="A32" s="1"/>
      <c r="B32" s="78"/>
      <c r="C32" s="78"/>
      <c r="D32" s="83" t="s">
        <v>103</v>
      </c>
    </row>
    <row r="33" spans="1:4" x14ac:dyDescent="0.25">
      <c r="A33" s="1"/>
      <c r="B33" s="78"/>
      <c r="C33" s="78"/>
      <c r="D33" s="83" t="s">
        <v>103</v>
      </c>
    </row>
    <row r="34" spans="1:4" x14ac:dyDescent="0.25">
      <c r="A34" s="1"/>
      <c r="B34" s="78"/>
      <c r="C34" s="78"/>
      <c r="D34" s="83" t="s">
        <v>103</v>
      </c>
    </row>
    <row r="35" spans="1:4" x14ac:dyDescent="0.25">
      <c r="A35" s="1"/>
      <c r="B35" s="78"/>
      <c r="C35" s="78"/>
      <c r="D35" s="83" t="s">
        <v>103</v>
      </c>
    </row>
    <row r="36" spans="1:4" x14ac:dyDescent="0.25">
      <c r="A36" s="87" t="s">
        <v>87</v>
      </c>
      <c r="B36" s="81">
        <f>SUM(B31:B35)</f>
        <v>0</v>
      </c>
      <c r="C36" s="81">
        <f>SUM(C31:C35)</f>
        <v>0</v>
      </c>
      <c r="D36" s="94"/>
    </row>
    <row r="37" spans="1:4" x14ac:dyDescent="0.25">
      <c r="A37" s="337" t="s">
        <v>107</v>
      </c>
      <c r="B37" s="337"/>
      <c r="C37" s="337"/>
      <c r="D37" s="337"/>
    </row>
    <row r="38" spans="1:4" x14ac:dyDescent="0.25">
      <c r="A38" s="3"/>
      <c r="B38" s="112"/>
      <c r="C38" s="112"/>
      <c r="D38" s="83" t="s">
        <v>103</v>
      </c>
    </row>
    <row r="39" spans="1:4" x14ac:dyDescent="0.25">
      <c r="A39" s="3"/>
      <c r="B39" s="112"/>
      <c r="C39" s="112"/>
      <c r="D39" s="83" t="s">
        <v>103</v>
      </c>
    </row>
    <row r="40" spans="1:4" x14ac:dyDescent="0.25">
      <c r="A40" s="3"/>
      <c r="B40" s="112"/>
      <c r="C40" s="112"/>
      <c r="D40" s="83" t="s">
        <v>103</v>
      </c>
    </row>
    <row r="41" spans="1:4" x14ac:dyDescent="0.25">
      <c r="A41" s="3"/>
      <c r="B41" s="112"/>
      <c r="C41" s="112"/>
      <c r="D41" s="83" t="s">
        <v>103</v>
      </c>
    </row>
    <row r="42" spans="1:4" x14ac:dyDescent="0.25">
      <c r="A42" s="3"/>
      <c r="B42" s="112"/>
      <c r="C42" s="112"/>
      <c r="D42" s="83" t="s">
        <v>103</v>
      </c>
    </row>
    <row r="43" spans="1:4" x14ac:dyDescent="0.25">
      <c r="A43" s="3"/>
      <c r="B43" s="112"/>
      <c r="C43" s="112"/>
      <c r="D43" s="83" t="s">
        <v>103</v>
      </c>
    </row>
    <row r="44" spans="1:4" x14ac:dyDescent="0.25">
      <c r="A44" s="3"/>
      <c r="B44" s="112"/>
      <c r="C44" s="112"/>
      <c r="D44" s="83" t="s">
        <v>103</v>
      </c>
    </row>
    <row r="45" spans="1:4" x14ac:dyDescent="0.25">
      <c r="A45" s="3"/>
      <c r="B45" s="112"/>
      <c r="C45" s="112"/>
      <c r="D45" s="83" t="s">
        <v>103</v>
      </c>
    </row>
    <row r="46" spans="1:4" x14ac:dyDescent="0.25">
      <c r="A46" s="3"/>
      <c r="B46" s="112"/>
      <c r="C46" s="112"/>
      <c r="D46" s="83" t="s">
        <v>103</v>
      </c>
    </row>
    <row r="47" spans="1:4" x14ac:dyDescent="0.25">
      <c r="A47" s="3"/>
      <c r="B47" s="112"/>
      <c r="C47" s="112"/>
      <c r="D47" s="83" t="s">
        <v>103</v>
      </c>
    </row>
    <row r="48" spans="1:4" x14ac:dyDescent="0.25">
      <c r="A48" s="3"/>
      <c r="B48" s="112"/>
      <c r="C48" s="112"/>
      <c r="D48" s="83" t="s">
        <v>103</v>
      </c>
    </row>
    <row r="49" spans="1:8" x14ac:dyDescent="0.25">
      <c r="A49" s="3"/>
      <c r="B49" s="112"/>
      <c r="C49" s="112"/>
      <c r="D49" s="83" t="s">
        <v>103</v>
      </c>
    </row>
    <row r="50" spans="1:8" ht="15" customHeight="1" x14ac:dyDescent="0.25">
      <c r="A50" s="3"/>
      <c r="B50" s="114"/>
      <c r="C50" s="114"/>
      <c r="D50" s="25" t="s">
        <v>103</v>
      </c>
    </row>
    <row r="51" spans="1:8" x14ac:dyDescent="0.25">
      <c r="A51" s="87" t="s">
        <v>87</v>
      </c>
      <c r="B51" s="81">
        <f>SUM(B38:B50)</f>
        <v>0</v>
      </c>
      <c r="C51" s="81">
        <f>SUM(C38:C50)</f>
        <v>0</v>
      </c>
      <c r="D51" s="94"/>
    </row>
    <row r="52" spans="1:8" x14ac:dyDescent="0.25">
      <c r="A52" s="337" t="s">
        <v>108</v>
      </c>
      <c r="B52" s="337"/>
      <c r="C52" s="337"/>
      <c r="D52" s="337"/>
    </row>
    <row r="53" spans="1:8" x14ac:dyDescent="0.25">
      <c r="A53" s="19"/>
      <c r="B53" s="111"/>
      <c r="C53" s="111"/>
      <c r="D53" s="83" t="s">
        <v>103</v>
      </c>
    </row>
    <row r="54" spans="1:8" x14ac:dyDescent="0.25">
      <c r="A54" s="19"/>
      <c r="B54" s="111"/>
      <c r="C54" s="111"/>
      <c r="D54" s="83" t="s">
        <v>103</v>
      </c>
    </row>
    <row r="55" spans="1:8" ht="15" customHeight="1" x14ac:dyDescent="0.25">
      <c r="A55" s="19"/>
      <c r="B55" s="111"/>
      <c r="C55" s="111"/>
      <c r="D55" s="83" t="s">
        <v>103</v>
      </c>
    </row>
    <row r="56" spans="1:8" x14ac:dyDescent="0.25">
      <c r="A56" s="19"/>
      <c r="B56" s="111"/>
      <c r="C56" s="111"/>
      <c r="D56" s="83" t="s">
        <v>103</v>
      </c>
    </row>
    <row r="57" spans="1:8" x14ac:dyDescent="0.25">
      <c r="A57" s="19"/>
      <c r="B57" s="111"/>
      <c r="C57" s="111"/>
      <c r="D57" s="83" t="s">
        <v>103</v>
      </c>
      <c r="H57" t="s">
        <v>34</v>
      </c>
    </row>
    <row r="58" spans="1:8" x14ac:dyDescent="0.25">
      <c r="A58" s="19"/>
      <c r="B58" s="111"/>
      <c r="C58" s="111"/>
      <c r="D58" s="83" t="s">
        <v>103</v>
      </c>
    </row>
    <row r="59" spans="1:8" x14ac:dyDescent="0.25">
      <c r="A59" s="19"/>
      <c r="B59" s="111"/>
      <c r="C59" s="111"/>
      <c r="D59" s="83" t="s">
        <v>103</v>
      </c>
    </row>
    <row r="60" spans="1:8" x14ac:dyDescent="0.25">
      <c r="A60" s="19"/>
      <c r="B60" s="111"/>
      <c r="C60" s="111"/>
      <c r="D60" s="83" t="s">
        <v>103</v>
      </c>
    </row>
    <row r="61" spans="1:8" x14ac:dyDescent="0.25">
      <c r="A61" s="19"/>
      <c r="B61" s="111"/>
      <c r="C61" s="111"/>
      <c r="D61" s="83" t="s">
        <v>103</v>
      </c>
    </row>
    <row r="62" spans="1:8" x14ac:dyDescent="0.25">
      <c r="A62" s="19"/>
      <c r="B62" s="111"/>
      <c r="C62" s="111"/>
      <c r="D62" s="83" t="s">
        <v>103</v>
      </c>
    </row>
    <row r="63" spans="1:8" x14ac:dyDescent="0.25">
      <c r="A63" s="113"/>
      <c r="B63" s="111"/>
      <c r="C63" s="111"/>
      <c r="D63" s="83" t="s">
        <v>103</v>
      </c>
    </row>
    <row r="64" spans="1:8" x14ac:dyDescent="0.25">
      <c r="A64" s="12"/>
      <c r="B64" s="78"/>
      <c r="C64" s="78"/>
      <c r="D64" s="83" t="s">
        <v>103</v>
      </c>
    </row>
    <row r="65" spans="1:5" x14ac:dyDescent="0.25">
      <c r="A65" s="12"/>
      <c r="B65" s="111"/>
      <c r="C65" s="111"/>
      <c r="D65" s="83" t="s">
        <v>103</v>
      </c>
    </row>
    <row r="66" spans="1:5" x14ac:dyDescent="0.25">
      <c r="A66" s="19"/>
      <c r="B66" s="111"/>
      <c r="C66" s="111"/>
      <c r="D66" s="83" t="s">
        <v>103</v>
      </c>
    </row>
    <row r="67" spans="1:5" x14ac:dyDescent="0.25">
      <c r="A67" s="1"/>
      <c r="B67" s="111"/>
      <c r="C67" s="111"/>
      <c r="D67" s="83" t="s">
        <v>103</v>
      </c>
    </row>
    <row r="68" spans="1:5" x14ac:dyDescent="0.25">
      <c r="A68" s="1"/>
      <c r="B68" s="111"/>
      <c r="C68" s="111"/>
      <c r="D68" s="83" t="s">
        <v>103</v>
      </c>
    </row>
    <row r="69" spans="1:5" x14ac:dyDescent="0.25">
      <c r="A69" s="87" t="s">
        <v>87</v>
      </c>
      <c r="B69" s="81">
        <f>SUM(B53:B68)</f>
        <v>0</v>
      </c>
      <c r="C69" s="81">
        <f>SUM(C53:C68)</f>
        <v>0</v>
      </c>
      <c r="D69" s="94"/>
    </row>
    <row r="70" spans="1:5" x14ac:dyDescent="0.25">
      <c r="A70" s="74" t="s">
        <v>18</v>
      </c>
      <c r="B70" s="82">
        <f>(B17+B28+B36+B51+B69)</f>
        <v>0</v>
      </c>
      <c r="C70" s="82">
        <f>(C69+C51+C36+C28+C17)</f>
        <v>0</v>
      </c>
      <c r="D70" s="75"/>
      <c r="E70" t="s">
        <v>34</v>
      </c>
    </row>
    <row r="71" spans="1:5" x14ac:dyDescent="0.25">
      <c r="A71" s="337" t="s">
        <v>115</v>
      </c>
      <c r="B71" s="337"/>
      <c r="C71" s="337"/>
      <c r="D71" s="337"/>
    </row>
    <row r="72" spans="1:5" ht="30" customHeight="1" x14ac:dyDescent="0.25">
      <c r="A72" s="113"/>
      <c r="B72" s="78"/>
      <c r="C72" s="78"/>
      <c r="D72" s="83" t="s">
        <v>103</v>
      </c>
    </row>
    <row r="73" spans="1:5" x14ac:dyDescent="0.25">
      <c r="A73" s="12"/>
      <c r="B73" s="78"/>
      <c r="C73" s="78"/>
      <c r="D73" s="83" t="s">
        <v>103</v>
      </c>
    </row>
    <row r="74" spans="1:5" x14ac:dyDescent="0.25">
      <c r="A74" s="87" t="s">
        <v>87</v>
      </c>
      <c r="B74" s="81">
        <f>SUM(B72:B73)</f>
        <v>0</v>
      </c>
      <c r="C74" s="81">
        <f>SUM(C72:C73)</f>
        <v>0</v>
      </c>
      <c r="D74" s="94"/>
    </row>
    <row r="75" spans="1:5" x14ac:dyDescent="0.25">
      <c r="A75" s="74" t="s">
        <v>18</v>
      </c>
      <c r="B75" s="82">
        <f>SUM(B74)</f>
        <v>0</v>
      </c>
      <c r="C75" s="82">
        <f>(C74)</f>
        <v>0</v>
      </c>
      <c r="D75" s="75"/>
    </row>
    <row r="76" spans="1:5" x14ac:dyDescent="0.25">
      <c r="A76" s="60" t="s">
        <v>109</v>
      </c>
      <c r="B76" s="76">
        <f>(B75+B70)</f>
        <v>0</v>
      </c>
      <c r="C76" s="76">
        <f>(C70+C75)</f>
        <v>0</v>
      </c>
      <c r="D76" s="9"/>
    </row>
  </sheetData>
  <mergeCells count="7">
    <mergeCell ref="A71:D71"/>
    <mergeCell ref="A2:D2"/>
    <mergeCell ref="A5:D5"/>
    <mergeCell ref="A18:D18"/>
    <mergeCell ref="A30:D30"/>
    <mergeCell ref="A37:D37"/>
    <mergeCell ref="A52:D52"/>
  </mergeCells>
  <pageMargins left="0.75" right="0.5" top="0.25" bottom="0.12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2"/>
  <sheetViews>
    <sheetView topLeftCell="A79" workbookViewId="0">
      <selection activeCell="I21" sqref="I21:I22"/>
    </sheetView>
  </sheetViews>
  <sheetFormatPr defaultRowHeight="15" x14ac:dyDescent="0.25"/>
  <cols>
    <col min="1" max="1" width="5.7109375" customWidth="1"/>
    <col min="2" max="2" width="15.7109375" customWidth="1"/>
    <col min="3" max="3" width="32.7109375" customWidth="1"/>
    <col min="4" max="4" width="11.7109375" customWidth="1"/>
    <col min="5" max="5" width="9.7109375" customWidth="1"/>
    <col min="6" max="6" width="7.7109375" customWidth="1"/>
    <col min="7" max="7" width="8.5703125" customWidth="1"/>
    <col min="8" max="8" width="47.42578125" customWidth="1"/>
    <col min="9" max="9" width="20.7109375" customWidth="1"/>
    <col min="10" max="10" width="3.7109375" customWidth="1"/>
    <col min="11" max="11" width="8.5703125" customWidth="1"/>
  </cols>
  <sheetData>
    <row r="1" spans="1:11" x14ac:dyDescent="0.25">
      <c r="A1" s="335" t="s">
        <v>188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</row>
    <row r="2" spans="1:11" x14ac:dyDescent="0.25">
      <c r="A2" s="335" t="s">
        <v>189</v>
      </c>
      <c r="B2" s="335"/>
      <c r="C2" s="335"/>
      <c r="D2" s="335"/>
      <c r="E2" s="335"/>
      <c r="F2" s="335"/>
      <c r="G2" s="335"/>
      <c r="H2" s="335"/>
      <c r="I2" s="335"/>
      <c r="J2" s="72" t="s">
        <v>0</v>
      </c>
      <c r="K2" s="72"/>
    </row>
    <row r="3" spans="1:11" x14ac:dyDescent="0.25">
      <c r="A3" s="338" t="s">
        <v>1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</row>
    <row r="4" spans="1:11" x14ac:dyDescent="0.25">
      <c r="A4" s="339" t="s">
        <v>2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</row>
    <row r="5" spans="1:11" x14ac:dyDescent="0.25">
      <c r="A5" s="338" t="s">
        <v>3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</row>
    <row r="6" spans="1:11" x14ac:dyDescent="0.25">
      <c r="A6" s="340" t="s">
        <v>190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</row>
    <row r="7" spans="1:1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x14ac:dyDescent="0.25">
      <c r="A8" s="341" t="s">
        <v>4</v>
      </c>
      <c r="B8" s="342"/>
      <c r="C8" s="342"/>
      <c r="D8" s="342"/>
      <c r="E8" s="342"/>
      <c r="F8" s="342"/>
      <c r="G8" s="342"/>
      <c r="H8" s="342"/>
      <c r="I8" s="342"/>
      <c r="J8" s="342"/>
      <c r="K8" s="343"/>
    </row>
    <row r="9" spans="1:11" x14ac:dyDescent="0.25">
      <c r="A9" s="348" t="s">
        <v>186</v>
      </c>
      <c r="B9" s="349"/>
      <c r="C9" s="349"/>
      <c r="D9" s="349"/>
      <c r="E9" s="349"/>
      <c r="F9" s="349"/>
      <c r="G9" s="349"/>
      <c r="H9" s="349"/>
      <c r="I9" s="349"/>
      <c r="J9" s="349"/>
      <c r="K9" s="350"/>
    </row>
    <row r="10" spans="1:11" x14ac:dyDescent="0.25">
      <c r="A10" s="351" t="s">
        <v>5</v>
      </c>
      <c r="B10" s="351" t="s">
        <v>6</v>
      </c>
      <c r="C10" s="351" t="s">
        <v>7</v>
      </c>
      <c r="D10" s="351" t="s">
        <v>8</v>
      </c>
      <c r="E10" s="98" t="s">
        <v>9</v>
      </c>
      <c r="F10" s="353" t="s">
        <v>10</v>
      </c>
      <c r="G10" s="354"/>
      <c r="H10" s="351" t="s">
        <v>11</v>
      </c>
      <c r="I10" s="351" t="s">
        <v>12</v>
      </c>
      <c r="J10" s="351" t="s">
        <v>120</v>
      </c>
      <c r="K10" s="351"/>
    </row>
    <row r="11" spans="1:11" x14ac:dyDescent="0.25">
      <c r="A11" s="352"/>
      <c r="B11" s="352"/>
      <c r="C11" s="352"/>
      <c r="D11" s="352"/>
      <c r="E11" s="7">
        <v>2015</v>
      </c>
      <c r="F11" s="7">
        <v>2018</v>
      </c>
      <c r="G11" s="7">
        <v>2019</v>
      </c>
      <c r="H11" s="352"/>
      <c r="I11" s="352"/>
      <c r="J11" s="352"/>
      <c r="K11" s="352"/>
    </row>
    <row r="12" spans="1:11" ht="15" customHeight="1" x14ac:dyDescent="0.25">
      <c r="A12" s="8">
        <v>1.1000000000000001</v>
      </c>
      <c r="B12" s="344" t="s">
        <v>13</v>
      </c>
      <c r="C12" s="346" t="s">
        <v>118</v>
      </c>
      <c r="D12" s="9" t="s">
        <v>14</v>
      </c>
      <c r="E12" s="10">
        <v>12450</v>
      </c>
      <c r="F12" s="10">
        <v>13175</v>
      </c>
      <c r="G12" s="124">
        <v>13370</v>
      </c>
      <c r="H12" s="355" t="s">
        <v>124</v>
      </c>
      <c r="I12" s="346" t="s">
        <v>15</v>
      </c>
      <c r="J12" s="367" t="s">
        <v>14</v>
      </c>
      <c r="K12" s="362">
        <v>0.8</v>
      </c>
    </row>
    <row r="13" spans="1:11" x14ac:dyDescent="0.25">
      <c r="A13" s="11"/>
      <c r="B13" s="344"/>
      <c r="C13" s="347"/>
      <c r="D13" s="9" t="s">
        <v>16</v>
      </c>
      <c r="E13" s="10">
        <v>16500</v>
      </c>
      <c r="F13" s="10">
        <v>17200</v>
      </c>
      <c r="G13" s="124">
        <v>17380</v>
      </c>
      <c r="H13" s="356"/>
      <c r="I13" s="347"/>
      <c r="J13" s="368"/>
      <c r="K13" s="362"/>
    </row>
    <row r="14" spans="1:11" ht="15" customHeight="1" x14ac:dyDescent="0.25">
      <c r="A14" s="11"/>
      <c r="B14" s="344"/>
      <c r="C14" s="347"/>
      <c r="D14" s="9" t="s">
        <v>17</v>
      </c>
      <c r="E14" s="10">
        <v>49050</v>
      </c>
      <c r="F14" s="10">
        <v>49775</v>
      </c>
      <c r="G14" s="124">
        <v>49960</v>
      </c>
      <c r="H14" s="12" t="s">
        <v>125</v>
      </c>
      <c r="I14" s="152"/>
      <c r="J14" s="368"/>
      <c r="K14" s="154">
        <v>1</v>
      </c>
    </row>
    <row r="15" spans="1:11" x14ac:dyDescent="0.25">
      <c r="A15" s="11"/>
      <c r="B15" s="344"/>
      <c r="C15" s="347"/>
      <c r="D15" s="92" t="s">
        <v>18</v>
      </c>
      <c r="E15" s="14">
        <f>SUM(E12:E14)</f>
        <v>78000</v>
      </c>
      <c r="F15" s="14">
        <f>SUM(F12:F14)</f>
        <v>80150</v>
      </c>
      <c r="G15" s="125">
        <f t="shared" ref="G15" si="0">SUM(G12:G14)</f>
        <v>80710</v>
      </c>
      <c r="H15" s="12" t="s">
        <v>126</v>
      </c>
      <c r="I15" s="152"/>
      <c r="J15" s="368"/>
      <c r="K15" s="154">
        <v>1</v>
      </c>
    </row>
    <row r="16" spans="1:11" x14ac:dyDescent="0.25">
      <c r="A16" s="11"/>
      <c r="B16" s="344"/>
      <c r="C16" s="15" t="s">
        <v>19</v>
      </c>
      <c r="D16" s="9" t="s">
        <v>14</v>
      </c>
      <c r="E16" s="16">
        <v>210</v>
      </c>
      <c r="F16" s="16">
        <v>225</v>
      </c>
      <c r="G16" s="126">
        <v>230</v>
      </c>
      <c r="H16" s="357" t="s">
        <v>127</v>
      </c>
      <c r="I16" s="152"/>
      <c r="J16" s="368"/>
      <c r="K16" s="359">
        <v>0.3</v>
      </c>
    </row>
    <row r="17" spans="1:12" x14ac:dyDescent="0.25">
      <c r="A17" s="11"/>
      <c r="B17" s="344"/>
      <c r="C17" s="347" t="s">
        <v>20</v>
      </c>
      <c r="D17" s="9" t="s">
        <v>16</v>
      </c>
      <c r="E17" s="16">
        <v>350</v>
      </c>
      <c r="F17" s="17">
        <v>373</v>
      </c>
      <c r="G17" s="127">
        <v>380</v>
      </c>
      <c r="H17" s="358"/>
      <c r="I17" s="152"/>
      <c r="J17" s="368"/>
      <c r="K17" s="359"/>
    </row>
    <row r="18" spans="1:12" x14ac:dyDescent="0.25">
      <c r="A18" s="11"/>
      <c r="B18" s="344"/>
      <c r="C18" s="347"/>
      <c r="D18" s="9" t="s">
        <v>17</v>
      </c>
      <c r="E18" s="18">
        <v>40.5</v>
      </c>
      <c r="F18" s="17">
        <v>43</v>
      </c>
      <c r="G18" s="127">
        <v>44</v>
      </c>
      <c r="H18" s="12"/>
      <c r="I18" s="153"/>
      <c r="J18" s="369"/>
      <c r="K18" s="155">
        <f>SUM(K12:K17)</f>
        <v>3.0999999999999996</v>
      </c>
      <c r="L18" s="115">
        <v>3.1</v>
      </c>
    </row>
    <row r="19" spans="1:12" x14ac:dyDescent="0.25">
      <c r="A19" s="11"/>
      <c r="B19" s="344"/>
      <c r="C19" s="103"/>
      <c r="D19" s="92" t="s">
        <v>18</v>
      </c>
      <c r="E19" s="21">
        <f>SUM(E16:E18)</f>
        <v>600.5</v>
      </c>
      <c r="F19" s="20">
        <f>SUM(F16:F18)</f>
        <v>641</v>
      </c>
      <c r="G19" s="128">
        <f t="shared" ref="G19" si="1">SUM(G16:G18)</f>
        <v>654</v>
      </c>
      <c r="H19" s="360"/>
      <c r="I19" s="346" t="s">
        <v>23</v>
      </c>
      <c r="J19" s="22"/>
      <c r="K19" s="146"/>
    </row>
    <row r="20" spans="1:12" x14ac:dyDescent="0.25">
      <c r="A20" s="11"/>
      <c r="B20" s="344"/>
      <c r="C20" s="24" t="s">
        <v>21</v>
      </c>
      <c r="D20" s="9" t="s">
        <v>14</v>
      </c>
      <c r="E20" s="25" t="s">
        <v>22</v>
      </c>
      <c r="F20" s="25" t="s">
        <v>22</v>
      </c>
      <c r="G20" s="129" t="s">
        <v>22</v>
      </c>
      <c r="H20" s="361"/>
      <c r="I20" s="364"/>
      <c r="J20" s="27"/>
      <c r="K20" s="156"/>
    </row>
    <row r="21" spans="1:12" ht="15" customHeight="1" x14ac:dyDescent="0.25">
      <c r="A21" s="11"/>
      <c r="B21" s="344"/>
      <c r="C21" s="13"/>
      <c r="D21" s="9" t="s">
        <v>16</v>
      </c>
      <c r="E21" s="16">
        <v>8</v>
      </c>
      <c r="F21" s="17">
        <v>11</v>
      </c>
      <c r="G21" s="127">
        <v>12</v>
      </c>
      <c r="H21" s="355" t="s">
        <v>128</v>
      </c>
      <c r="I21" s="346" t="s">
        <v>24</v>
      </c>
      <c r="J21" s="367" t="s">
        <v>14</v>
      </c>
      <c r="K21" s="362">
        <v>1.2</v>
      </c>
    </row>
    <row r="22" spans="1:12" x14ac:dyDescent="0.25">
      <c r="A22" s="11"/>
      <c r="B22" s="344"/>
      <c r="C22" s="13"/>
      <c r="D22" s="9" t="s">
        <v>17</v>
      </c>
      <c r="E22" s="17">
        <v>111</v>
      </c>
      <c r="F22" s="17">
        <v>125</v>
      </c>
      <c r="G22" s="127">
        <v>130</v>
      </c>
      <c r="H22" s="356"/>
      <c r="I22" s="347"/>
      <c r="J22" s="368"/>
      <c r="K22" s="362"/>
    </row>
    <row r="23" spans="1:12" ht="15" customHeight="1" x14ac:dyDescent="0.25">
      <c r="A23" s="11"/>
      <c r="B23" s="345"/>
      <c r="C23" s="13"/>
      <c r="D23" s="92" t="s">
        <v>18</v>
      </c>
      <c r="E23" s="20">
        <f>SUM(E21:E22)</f>
        <v>119</v>
      </c>
      <c r="F23" s="20">
        <f>SUM(F21:F22)</f>
        <v>136</v>
      </c>
      <c r="G23" s="128">
        <f t="shared" ref="G23" si="2">SUM(G21:G22)</f>
        <v>142</v>
      </c>
      <c r="H23" s="355" t="s">
        <v>129</v>
      </c>
      <c r="J23" s="368"/>
      <c r="K23" s="362">
        <v>1.5</v>
      </c>
    </row>
    <row r="24" spans="1:12" ht="15" customHeight="1" x14ac:dyDescent="0.25">
      <c r="A24" s="11"/>
      <c r="B24" s="138"/>
      <c r="C24" s="13"/>
      <c r="D24" s="140"/>
      <c r="E24" s="141"/>
      <c r="F24" s="141"/>
      <c r="G24" s="142"/>
      <c r="H24" s="356"/>
      <c r="J24" s="368"/>
      <c r="K24" s="362"/>
    </row>
    <row r="25" spans="1:12" ht="15" customHeight="1" x14ac:dyDescent="0.25">
      <c r="A25" s="11"/>
      <c r="B25" s="138"/>
      <c r="C25" s="13"/>
      <c r="D25" s="140"/>
      <c r="E25" s="141"/>
      <c r="F25" s="141"/>
      <c r="G25" s="142"/>
      <c r="H25" s="355" t="s">
        <v>130</v>
      </c>
      <c r="J25" s="368"/>
      <c r="K25" s="362">
        <v>1.2</v>
      </c>
    </row>
    <row r="26" spans="1:12" ht="15" customHeight="1" x14ac:dyDescent="0.25">
      <c r="A26" s="11"/>
      <c r="B26" s="138"/>
      <c r="C26" s="13"/>
      <c r="D26" s="140"/>
      <c r="E26" s="141"/>
      <c r="F26" s="141"/>
      <c r="G26" s="142"/>
      <c r="H26" s="356"/>
      <c r="J26" s="368"/>
      <c r="K26" s="362"/>
    </row>
    <row r="27" spans="1:12" ht="15" customHeight="1" x14ac:dyDescent="0.25">
      <c r="A27" s="11"/>
      <c r="B27" s="138"/>
      <c r="C27" s="13"/>
      <c r="D27" s="140"/>
      <c r="E27" s="141"/>
      <c r="F27" s="141"/>
      <c r="G27" s="142"/>
      <c r="H27" s="355" t="s">
        <v>131</v>
      </c>
      <c r="J27" s="368"/>
      <c r="K27" s="362">
        <v>1.1499999999999999</v>
      </c>
    </row>
    <row r="28" spans="1:12" ht="15" customHeight="1" x14ac:dyDescent="0.25">
      <c r="A28" s="11"/>
      <c r="B28" s="136"/>
      <c r="C28" s="13"/>
      <c r="D28" s="140"/>
      <c r="E28" s="141"/>
      <c r="F28" s="141"/>
      <c r="G28" s="142"/>
      <c r="H28" s="356"/>
      <c r="I28" s="135"/>
      <c r="J28" s="368"/>
      <c r="K28" s="362"/>
    </row>
    <row r="29" spans="1:12" ht="15" customHeight="1" x14ac:dyDescent="0.25">
      <c r="A29" s="11"/>
      <c r="B29" s="138"/>
      <c r="C29" s="13"/>
      <c r="D29" s="143"/>
      <c r="E29" s="144"/>
      <c r="F29" s="144"/>
      <c r="G29" s="145"/>
      <c r="H29" s="355" t="s">
        <v>132</v>
      </c>
      <c r="I29" s="137"/>
      <c r="J29" s="368"/>
      <c r="K29" s="362">
        <v>2</v>
      </c>
    </row>
    <row r="30" spans="1:12" ht="15" customHeight="1" x14ac:dyDescent="0.25">
      <c r="A30" s="11"/>
      <c r="B30" s="138"/>
      <c r="C30" s="13"/>
      <c r="D30" s="143"/>
      <c r="E30" s="144"/>
      <c r="F30" s="144"/>
      <c r="G30" s="145"/>
      <c r="H30" s="356"/>
      <c r="I30" s="137"/>
      <c r="J30" s="368"/>
      <c r="K30" s="362"/>
    </row>
    <row r="31" spans="1:12" ht="15" customHeight="1" x14ac:dyDescent="0.25">
      <c r="A31" s="11"/>
      <c r="B31" s="150"/>
      <c r="C31" s="13"/>
      <c r="D31" s="143"/>
      <c r="E31" s="144"/>
      <c r="F31" s="144"/>
      <c r="G31" s="145"/>
      <c r="H31" s="355" t="s">
        <v>133</v>
      </c>
      <c r="I31" s="47"/>
      <c r="J31" s="368"/>
      <c r="K31" s="362">
        <v>1.5</v>
      </c>
    </row>
    <row r="32" spans="1:12" ht="15" customHeight="1" x14ac:dyDescent="0.25">
      <c r="A32" s="11"/>
      <c r="B32" s="150"/>
      <c r="C32" s="13"/>
      <c r="D32" s="143"/>
      <c r="E32" s="144"/>
      <c r="F32" s="144"/>
      <c r="G32" s="145"/>
      <c r="H32" s="356"/>
      <c r="I32" s="47"/>
      <c r="J32" s="368"/>
      <c r="K32" s="362"/>
    </row>
    <row r="33" spans="1:12" ht="15" customHeight="1" x14ac:dyDescent="0.25">
      <c r="A33" s="11"/>
      <c r="B33" s="150"/>
      <c r="C33" s="13"/>
      <c r="D33" s="143"/>
      <c r="E33" s="144"/>
      <c r="F33" s="144"/>
      <c r="G33" s="145"/>
      <c r="H33" s="147" t="s">
        <v>134</v>
      </c>
      <c r="I33" s="47"/>
      <c r="J33" s="368"/>
      <c r="K33" s="151">
        <v>0.8</v>
      </c>
    </row>
    <row r="34" spans="1:12" ht="15" customHeight="1" x14ac:dyDescent="0.25">
      <c r="A34" s="11"/>
      <c r="B34" s="150"/>
      <c r="C34" s="13"/>
      <c r="D34" s="143"/>
      <c r="E34" s="144"/>
      <c r="F34" s="144"/>
      <c r="G34" s="145"/>
      <c r="H34" s="355" t="s">
        <v>135</v>
      </c>
      <c r="I34" s="47"/>
      <c r="J34" s="368"/>
      <c r="K34" s="362">
        <v>2.7</v>
      </c>
    </row>
    <row r="35" spans="1:12" ht="15" customHeight="1" x14ac:dyDescent="0.25">
      <c r="A35" s="11"/>
      <c r="B35" s="150"/>
      <c r="C35" s="13"/>
      <c r="D35" s="143"/>
      <c r="E35" s="144"/>
      <c r="F35" s="144"/>
      <c r="G35" s="145"/>
      <c r="H35" s="356"/>
      <c r="I35" s="47"/>
      <c r="J35" s="368"/>
      <c r="K35" s="362"/>
    </row>
    <row r="36" spans="1:12" ht="15" customHeight="1" x14ac:dyDescent="0.25">
      <c r="A36" s="11"/>
      <c r="B36" s="150"/>
      <c r="C36" s="13"/>
      <c r="D36" s="143"/>
      <c r="E36" s="144"/>
      <c r="F36" s="144"/>
      <c r="G36" s="145"/>
      <c r="H36" s="147" t="s">
        <v>136</v>
      </c>
      <c r="I36" s="47"/>
      <c r="J36" s="368"/>
      <c r="K36" s="151">
        <v>0.5</v>
      </c>
    </row>
    <row r="37" spans="1:12" ht="15" customHeight="1" x14ac:dyDescent="0.25">
      <c r="A37" s="11"/>
      <c r="B37" s="150"/>
      <c r="C37" s="13"/>
      <c r="D37" s="143"/>
      <c r="E37" s="144"/>
      <c r="F37" s="144"/>
      <c r="G37" s="145"/>
      <c r="H37" s="147"/>
      <c r="I37" s="47"/>
      <c r="J37" s="369"/>
      <c r="K37" s="80">
        <f>SUM(K21:K36)</f>
        <v>12.55</v>
      </c>
      <c r="L37" s="115">
        <v>12.55</v>
      </c>
    </row>
    <row r="38" spans="1:12" ht="30" customHeight="1" x14ac:dyDescent="0.25">
      <c r="A38" s="11"/>
      <c r="B38" s="138"/>
      <c r="C38" s="13"/>
      <c r="D38" s="143"/>
      <c r="E38" s="144"/>
      <c r="F38" s="144"/>
      <c r="G38" s="145"/>
      <c r="H38" s="19" t="s">
        <v>137</v>
      </c>
      <c r="I38" s="13"/>
      <c r="J38" s="367" t="s">
        <v>16</v>
      </c>
      <c r="K38" s="139">
        <v>3</v>
      </c>
    </row>
    <row r="39" spans="1:12" ht="30" customHeight="1" x14ac:dyDescent="0.25">
      <c r="A39" s="11"/>
      <c r="B39" s="138"/>
      <c r="C39" s="13"/>
      <c r="D39" s="143"/>
      <c r="E39" s="144"/>
      <c r="F39" s="144"/>
      <c r="G39" s="145"/>
      <c r="H39" s="19" t="s">
        <v>138</v>
      </c>
      <c r="I39" s="13"/>
      <c r="J39" s="368"/>
      <c r="K39" s="139">
        <v>0.8</v>
      </c>
    </row>
    <row r="40" spans="1:12" ht="30" customHeight="1" x14ac:dyDescent="0.25">
      <c r="A40" s="11"/>
      <c r="B40" s="138"/>
      <c r="C40" s="13"/>
      <c r="D40" s="143"/>
      <c r="E40" s="144"/>
      <c r="F40" s="144"/>
      <c r="G40" s="145"/>
      <c r="H40" s="19" t="s">
        <v>139</v>
      </c>
      <c r="I40" s="13"/>
      <c r="J40" s="368"/>
      <c r="K40" s="139">
        <v>3</v>
      </c>
    </row>
    <row r="41" spans="1:12" ht="15" customHeight="1" x14ac:dyDescent="0.25">
      <c r="A41" s="11"/>
      <c r="B41" s="138"/>
      <c r="C41" s="13"/>
      <c r="D41" s="143"/>
      <c r="E41" s="144"/>
      <c r="F41" s="144"/>
      <c r="G41" s="145"/>
      <c r="H41" s="19" t="s">
        <v>140</v>
      </c>
      <c r="I41" s="13"/>
      <c r="J41" s="368"/>
      <c r="K41" s="139">
        <v>2</v>
      </c>
    </row>
    <row r="42" spans="1:12" ht="15" customHeight="1" x14ac:dyDescent="0.25">
      <c r="A42" s="11"/>
      <c r="B42" s="138"/>
      <c r="C42" s="13"/>
      <c r="D42" s="143"/>
      <c r="E42" s="144"/>
      <c r="F42" s="144"/>
      <c r="G42" s="145"/>
      <c r="H42" s="19" t="s">
        <v>141</v>
      </c>
      <c r="I42" s="13"/>
      <c r="J42" s="368"/>
      <c r="K42" s="139">
        <v>1</v>
      </c>
    </row>
    <row r="43" spans="1:12" ht="30" customHeight="1" x14ac:dyDescent="0.25">
      <c r="A43" s="11"/>
      <c r="B43" s="138"/>
      <c r="C43" s="13"/>
      <c r="D43" s="143"/>
      <c r="E43" s="144"/>
      <c r="F43" s="144"/>
      <c r="G43" s="145"/>
      <c r="H43" s="19" t="s">
        <v>142</v>
      </c>
      <c r="I43" s="137"/>
      <c r="J43" s="368"/>
      <c r="K43" s="139">
        <v>1</v>
      </c>
    </row>
    <row r="44" spans="1:12" ht="45" customHeight="1" x14ac:dyDescent="0.25">
      <c r="A44" s="11"/>
      <c r="B44" s="138"/>
      <c r="C44" s="13"/>
      <c r="D44" s="143"/>
      <c r="E44" s="144"/>
      <c r="F44" s="144"/>
      <c r="G44" s="145"/>
      <c r="H44" s="19" t="s">
        <v>143</v>
      </c>
      <c r="I44" s="137"/>
      <c r="J44" s="368"/>
      <c r="K44" s="139">
        <v>2</v>
      </c>
    </row>
    <row r="45" spans="1:12" ht="30" customHeight="1" x14ac:dyDescent="0.25">
      <c r="A45" s="11"/>
      <c r="B45" s="138"/>
      <c r="C45" s="13"/>
      <c r="D45" s="143"/>
      <c r="E45" s="144"/>
      <c r="F45" s="144"/>
      <c r="G45" s="145"/>
      <c r="H45" s="19" t="s">
        <v>144</v>
      </c>
      <c r="I45" s="137"/>
      <c r="J45" s="368"/>
      <c r="K45" s="139">
        <v>1.6</v>
      </c>
    </row>
    <row r="46" spans="1:12" ht="30" customHeight="1" x14ac:dyDescent="0.25">
      <c r="A46" s="11"/>
      <c r="B46" s="138"/>
      <c r="C46" s="13"/>
      <c r="D46" s="143"/>
      <c r="E46" s="144"/>
      <c r="F46" s="144"/>
      <c r="G46" s="145"/>
      <c r="H46" s="19" t="s">
        <v>145</v>
      </c>
      <c r="I46" s="137"/>
      <c r="J46" s="368"/>
      <c r="K46" s="139">
        <v>1.5</v>
      </c>
    </row>
    <row r="47" spans="1:12" ht="15" customHeight="1" x14ac:dyDescent="0.25">
      <c r="A47" s="11"/>
      <c r="B47" s="138"/>
      <c r="C47" s="13"/>
      <c r="D47" s="143"/>
      <c r="E47" s="144"/>
      <c r="F47" s="144"/>
      <c r="G47" s="145"/>
      <c r="H47" s="19" t="s">
        <v>146</v>
      </c>
      <c r="I47" s="137"/>
      <c r="J47" s="368"/>
      <c r="K47" s="139">
        <v>2</v>
      </c>
    </row>
    <row r="48" spans="1:12" ht="30" customHeight="1" x14ac:dyDescent="0.25">
      <c r="A48" s="11"/>
      <c r="B48" s="138"/>
      <c r="C48" s="13"/>
      <c r="D48" s="143"/>
      <c r="E48" s="144"/>
      <c r="F48" s="144"/>
      <c r="G48" s="145"/>
      <c r="H48" s="19" t="s">
        <v>147</v>
      </c>
      <c r="I48" s="137"/>
      <c r="J48" s="368"/>
      <c r="K48" s="139">
        <v>2.8</v>
      </c>
    </row>
    <row r="49" spans="1:14" ht="15" customHeight="1" x14ac:dyDescent="0.25">
      <c r="A49" s="11"/>
      <c r="B49" s="138"/>
      <c r="C49" s="13"/>
      <c r="D49" s="143"/>
      <c r="E49" s="144"/>
      <c r="F49" s="144"/>
      <c r="G49" s="145"/>
      <c r="H49" s="19"/>
      <c r="I49" s="137"/>
      <c r="J49" s="369"/>
      <c r="K49" s="80">
        <f>SUM(K38:K48)</f>
        <v>20.7</v>
      </c>
      <c r="M49" s="115">
        <v>20.7</v>
      </c>
    </row>
    <row r="50" spans="1:14" ht="15" customHeight="1" x14ac:dyDescent="0.25">
      <c r="A50" s="11"/>
      <c r="B50" s="138"/>
      <c r="C50" s="13"/>
      <c r="D50" s="143"/>
      <c r="E50" s="144"/>
      <c r="F50" s="144"/>
      <c r="G50" s="145"/>
      <c r="H50" s="355" t="s">
        <v>148</v>
      </c>
      <c r="I50" s="346" t="s">
        <v>25</v>
      </c>
      <c r="J50" s="367" t="s">
        <v>14</v>
      </c>
      <c r="K50" s="407">
        <v>1.4</v>
      </c>
    </row>
    <row r="51" spans="1:14" ht="15" customHeight="1" x14ac:dyDescent="0.25">
      <c r="A51" s="11"/>
      <c r="B51" s="138"/>
      <c r="C51" s="13"/>
      <c r="D51" s="143"/>
      <c r="E51" s="144"/>
      <c r="F51" s="144"/>
      <c r="G51" s="145"/>
      <c r="H51" s="356"/>
      <c r="I51" s="347"/>
      <c r="J51" s="368"/>
      <c r="K51" s="408"/>
    </row>
    <row r="52" spans="1:14" ht="15" customHeight="1" x14ac:dyDescent="0.25">
      <c r="A52" s="11"/>
      <c r="B52" s="150"/>
      <c r="C52" s="13"/>
      <c r="D52" s="143"/>
      <c r="E52" s="144"/>
      <c r="F52" s="144"/>
      <c r="G52" s="145"/>
      <c r="H52" s="147"/>
      <c r="I52" s="148"/>
      <c r="J52" s="369"/>
      <c r="K52" s="149">
        <f>SUM(K50)</f>
        <v>1.4</v>
      </c>
      <c r="L52" s="115">
        <v>1.4</v>
      </c>
    </row>
    <row r="53" spans="1:14" ht="30" customHeight="1" x14ac:dyDescent="0.25">
      <c r="A53" s="11"/>
      <c r="B53" s="136"/>
      <c r="C53" s="13"/>
      <c r="D53" s="143"/>
      <c r="E53" s="144"/>
      <c r="F53" s="144"/>
      <c r="G53" s="145"/>
      <c r="H53" s="19" t="s">
        <v>149</v>
      </c>
      <c r="I53" s="135"/>
      <c r="J53" s="367" t="s">
        <v>123</v>
      </c>
      <c r="K53" s="139">
        <v>2</v>
      </c>
    </row>
    <row r="54" spans="1:14" ht="30" customHeight="1" x14ac:dyDescent="0.25">
      <c r="A54" s="11"/>
      <c r="B54" s="138"/>
      <c r="C54" s="13"/>
      <c r="D54" s="143"/>
      <c r="E54" s="144"/>
      <c r="F54" s="144"/>
      <c r="G54" s="145"/>
      <c r="H54" s="19" t="s">
        <v>150</v>
      </c>
      <c r="I54" s="137"/>
      <c r="J54" s="368"/>
      <c r="K54" s="139">
        <v>2</v>
      </c>
    </row>
    <row r="55" spans="1:14" ht="15" customHeight="1" x14ac:dyDescent="0.25">
      <c r="A55" s="11"/>
      <c r="B55" s="138"/>
      <c r="C55" s="13"/>
      <c r="D55" s="143"/>
      <c r="E55" s="144"/>
      <c r="F55" s="144"/>
      <c r="G55" s="145"/>
      <c r="H55" s="19" t="s">
        <v>151</v>
      </c>
      <c r="I55" s="137"/>
      <c r="J55" s="368"/>
      <c r="K55" s="139">
        <v>2</v>
      </c>
    </row>
    <row r="56" spans="1:14" ht="15" customHeight="1" x14ac:dyDescent="0.25">
      <c r="A56" s="11"/>
      <c r="B56" s="138"/>
      <c r="C56" s="13"/>
      <c r="D56" s="143"/>
      <c r="E56" s="144"/>
      <c r="F56" s="144"/>
      <c r="G56" s="145"/>
      <c r="H56" s="19"/>
      <c r="I56" s="137"/>
      <c r="J56" s="369"/>
      <c r="K56" s="80">
        <f>SUM(K53:K55)</f>
        <v>6</v>
      </c>
      <c r="N56" s="115">
        <v>6</v>
      </c>
    </row>
    <row r="57" spans="1:14" ht="15" customHeight="1" x14ac:dyDescent="0.25">
      <c r="A57" s="11"/>
      <c r="B57" s="138"/>
      <c r="C57" s="13"/>
      <c r="D57" s="143"/>
      <c r="E57" s="144"/>
      <c r="F57" s="144"/>
      <c r="G57" s="145"/>
      <c r="H57" s="19" t="s">
        <v>152</v>
      </c>
      <c r="I57" s="346" t="s">
        <v>26</v>
      </c>
      <c r="J57" s="367" t="s">
        <v>14</v>
      </c>
      <c r="K57" s="139">
        <v>0.4</v>
      </c>
    </row>
    <row r="58" spans="1:14" ht="15" customHeight="1" x14ac:dyDescent="0.25">
      <c r="A58" s="11"/>
      <c r="B58" s="150"/>
      <c r="C58" s="13"/>
      <c r="D58" s="143"/>
      <c r="E58" s="144"/>
      <c r="F58" s="144"/>
      <c r="G58" s="145"/>
      <c r="H58" s="355" t="s">
        <v>153</v>
      </c>
      <c r="I58" s="347"/>
      <c r="J58" s="368"/>
      <c r="K58" s="407">
        <v>0.4</v>
      </c>
    </row>
    <row r="59" spans="1:14" ht="15" customHeight="1" x14ac:dyDescent="0.25">
      <c r="A59" s="11"/>
      <c r="B59" s="150"/>
      <c r="C59" s="13"/>
      <c r="D59" s="143"/>
      <c r="E59" s="144"/>
      <c r="F59" s="144"/>
      <c r="G59" s="145"/>
      <c r="H59" s="356"/>
      <c r="I59" s="13"/>
      <c r="J59" s="368"/>
      <c r="K59" s="408"/>
    </row>
    <row r="60" spans="1:14" ht="15" customHeight="1" x14ac:dyDescent="0.25">
      <c r="A60" s="11"/>
      <c r="B60" s="150"/>
      <c r="C60" s="13"/>
      <c r="D60" s="143"/>
      <c r="E60" s="144"/>
      <c r="F60" s="144"/>
      <c r="G60" s="145"/>
      <c r="H60" s="355" t="s">
        <v>154</v>
      </c>
      <c r="I60" s="13"/>
      <c r="J60" s="368"/>
      <c r="K60" s="407">
        <v>0.6</v>
      </c>
    </row>
    <row r="61" spans="1:14" ht="15" customHeight="1" x14ac:dyDescent="0.25">
      <c r="A61" s="11"/>
      <c r="B61" s="150"/>
      <c r="C61" s="13"/>
      <c r="D61" s="143"/>
      <c r="E61" s="144"/>
      <c r="F61" s="144"/>
      <c r="G61" s="145"/>
      <c r="H61" s="356"/>
      <c r="I61" s="13"/>
      <c r="J61" s="368"/>
      <c r="K61" s="408"/>
    </row>
    <row r="62" spans="1:14" ht="15" customHeight="1" x14ac:dyDescent="0.25">
      <c r="A62" s="11"/>
      <c r="B62" s="150"/>
      <c r="C62" s="13"/>
      <c r="D62" s="143"/>
      <c r="E62" s="144"/>
      <c r="F62" s="144"/>
      <c r="G62" s="145"/>
      <c r="H62" s="19" t="s">
        <v>155</v>
      </c>
      <c r="I62" s="13"/>
      <c r="J62" s="368"/>
      <c r="K62" s="151">
        <v>1</v>
      </c>
    </row>
    <row r="63" spans="1:14" ht="15" customHeight="1" x14ac:dyDescent="0.25">
      <c r="A63" s="11"/>
      <c r="B63" s="150"/>
      <c r="C63" s="13"/>
      <c r="D63" s="143"/>
      <c r="E63" s="144"/>
      <c r="F63" s="144"/>
      <c r="G63" s="145"/>
      <c r="H63" s="19" t="s">
        <v>156</v>
      </c>
      <c r="I63" s="13"/>
      <c r="J63" s="368"/>
      <c r="K63" s="151">
        <v>1</v>
      </c>
    </row>
    <row r="64" spans="1:14" ht="15" customHeight="1" x14ac:dyDescent="0.25">
      <c r="A64" s="11"/>
      <c r="B64" s="150"/>
      <c r="C64" s="13"/>
      <c r="D64" s="143"/>
      <c r="E64" s="144"/>
      <c r="F64" s="144"/>
      <c r="G64" s="145"/>
      <c r="H64" s="19" t="s">
        <v>157</v>
      </c>
      <c r="I64" s="13"/>
      <c r="J64" s="368"/>
      <c r="K64" s="151">
        <v>1.7</v>
      </c>
    </row>
    <row r="65" spans="1:14" ht="15" customHeight="1" x14ac:dyDescent="0.25">
      <c r="A65" s="11"/>
      <c r="B65" s="150"/>
      <c r="C65" s="13"/>
      <c r="D65" s="143"/>
      <c r="E65" s="144"/>
      <c r="F65" s="144"/>
      <c r="G65" s="145"/>
      <c r="H65" s="19" t="s">
        <v>158</v>
      </c>
      <c r="I65" s="13"/>
      <c r="J65" s="368"/>
      <c r="K65" s="151">
        <v>0.4</v>
      </c>
    </row>
    <row r="66" spans="1:14" ht="15" customHeight="1" x14ac:dyDescent="0.25">
      <c r="A66" s="11"/>
      <c r="B66" s="150"/>
      <c r="C66" s="13"/>
      <c r="D66" s="143"/>
      <c r="E66" s="144"/>
      <c r="F66" s="144"/>
      <c r="G66" s="145"/>
      <c r="H66" s="19" t="s">
        <v>159</v>
      </c>
      <c r="I66" s="13"/>
      <c r="J66" s="368"/>
      <c r="K66" s="151">
        <v>1.5</v>
      </c>
    </row>
    <row r="67" spans="1:14" ht="15" customHeight="1" x14ac:dyDescent="0.25">
      <c r="A67" s="11"/>
      <c r="B67" s="150"/>
      <c r="C67" s="13"/>
      <c r="D67" s="143"/>
      <c r="E67" s="144"/>
      <c r="F67" s="144"/>
      <c r="G67" s="145"/>
      <c r="H67" s="19" t="s">
        <v>160</v>
      </c>
      <c r="I67" s="13"/>
      <c r="J67" s="368"/>
      <c r="K67" s="151">
        <v>1.8</v>
      </c>
    </row>
    <row r="68" spans="1:14" ht="15" customHeight="1" x14ac:dyDescent="0.25">
      <c r="A68" s="11"/>
      <c r="B68" s="150"/>
      <c r="C68" s="13"/>
      <c r="D68" s="143"/>
      <c r="E68" s="144"/>
      <c r="F68" s="144"/>
      <c r="G68" s="145"/>
      <c r="H68" s="19" t="s">
        <v>161</v>
      </c>
      <c r="I68" s="13"/>
      <c r="J68" s="368"/>
      <c r="K68" s="151">
        <v>0.5</v>
      </c>
    </row>
    <row r="69" spans="1:14" ht="15" customHeight="1" x14ac:dyDescent="0.25">
      <c r="A69" s="11"/>
      <c r="B69" s="150"/>
      <c r="C69" s="13"/>
      <c r="D69" s="143"/>
      <c r="E69" s="144"/>
      <c r="F69" s="144"/>
      <c r="G69" s="145"/>
      <c r="H69" s="19" t="s">
        <v>162</v>
      </c>
      <c r="I69" s="13"/>
      <c r="J69" s="368"/>
      <c r="K69" s="151">
        <v>0.25</v>
      </c>
    </row>
    <row r="70" spans="1:14" ht="15" customHeight="1" x14ac:dyDescent="0.25">
      <c r="A70" s="11"/>
      <c r="B70" s="150"/>
      <c r="C70" s="13"/>
      <c r="D70" s="143"/>
      <c r="E70" s="144"/>
      <c r="F70" s="144"/>
      <c r="G70" s="145"/>
      <c r="H70" s="19"/>
      <c r="I70" s="13"/>
      <c r="J70" s="369"/>
      <c r="K70" s="80">
        <f>SUM(K57:K69)</f>
        <v>9.5500000000000007</v>
      </c>
      <c r="L70">
        <v>9.5500000000000007</v>
      </c>
    </row>
    <row r="71" spans="1:14" ht="30" customHeight="1" x14ac:dyDescent="0.25">
      <c r="A71" s="11"/>
      <c r="B71" s="138"/>
      <c r="C71" s="13"/>
      <c r="D71" s="143"/>
      <c r="E71" s="144"/>
      <c r="F71" s="144"/>
      <c r="G71" s="145"/>
      <c r="H71" s="19" t="s">
        <v>163</v>
      </c>
      <c r="I71" s="13"/>
      <c r="J71" s="367" t="s">
        <v>16</v>
      </c>
      <c r="K71" s="139">
        <v>0.3</v>
      </c>
    </row>
    <row r="72" spans="1:14" ht="30" customHeight="1" x14ac:dyDescent="0.25">
      <c r="A72" s="11"/>
      <c r="B72" s="138"/>
      <c r="C72" s="13"/>
      <c r="D72" s="143"/>
      <c r="E72" s="144"/>
      <c r="F72" s="144"/>
      <c r="G72" s="145"/>
      <c r="H72" s="19" t="s">
        <v>164</v>
      </c>
      <c r="I72" s="13"/>
      <c r="J72" s="368"/>
      <c r="K72" s="139">
        <v>2.5</v>
      </c>
    </row>
    <row r="73" spans="1:14" ht="15" customHeight="1" x14ac:dyDescent="0.25">
      <c r="A73" s="11"/>
      <c r="B73" s="138"/>
      <c r="C73" s="13"/>
      <c r="D73" s="143"/>
      <c r="E73" s="144"/>
      <c r="F73" s="144"/>
      <c r="G73" s="145"/>
      <c r="H73" s="19"/>
      <c r="I73" s="13"/>
      <c r="J73" s="369"/>
      <c r="K73" s="80">
        <f>SUM(K71:K72)</f>
        <v>2.8</v>
      </c>
      <c r="M73" s="115">
        <v>2.8</v>
      </c>
    </row>
    <row r="74" spans="1:14" ht="15" customHeight="1" x14ac:dyDescent="0.25">
      <c r="A74" s="11"/>
      <c r="B74" s="138"/>
      <c r="C74" s="13"/>
      <c r="D74" s="143"/>
      <c r="E74" s="144"/>
      <c r="F74" s="144"/>
      <c r="G74" s="145"/>
      <c r="H74" s="19" t="s">
        <v>165</v>
      </c>
      <c r="I74" s="137"/>
      <c r="J74" s="367" t="s">
        <v>123</v>
      </c>
      <c r="K74" s="139">
        <v>1.5</v>
      </c>
    </row>
    <row r="75" spans="1:14" ht="30" customHeight="1" x14ac:dyDescent="0.25">
      <c r="A75" s="11"/>
      <c r="B75" s="138"/>
      <c r="C75" s="13"/>
      <c r="D75" s="143"/>
      <c r="E75" s="144"/>
      <c r="F75" s="144"/>
      <c r="G75" s="145"/>
      <c r="H75" s="19" t="s">
        <v>166</v>
      </c>
      <c r="I75" s="137"/>
      <c r="J75" s="368"/>
      <c r="K75" s="139">
        <v>1.5</v>
      </c>
    </row>
    <row r="76" spans="1:14" ht="15" customHeight="1" x14ac:dyDescent="0.25">
      <c r="A76" s="11"/>
      <c r="B76" s="138"/>
      <c r="C76" s="13"/>
      <c r="D76" s="143"/>
      <c r="E76" s="144"/>
      <c r="F76" s="144"/>
      <c r="G76" s="145"/>
      <c r="H76" s="19"/>
      <c r="I76" s="137"/>
      <c r="J76" s="369"/>
      <c r="K76" s="80">
        <f>SUM(K74:K75)</f>
        <v>3</v>
      </c>
      <c r="N76" s="115">
        <v>3</v>
      </c>
    </row>
    <row r="77" spans="1:14" ht="15" customHeight="1" x14ac:dyDescent="0.25">
      <c r="A77" s="11"/>
      <c r="B77" s="136"/>
      <c r="C77" s="13"/>
      <c r="D77" s="143"/>
      <c r="E77" s="144"/>
      <c r="F77" s="144"/>
      <c r="G77" s="145"/>
      <c r="H77" s="19" t="s">
        <v>167</v>
      </c>
      <c r="I77" s="346" t="s">
        <v>27</v>
      </c>
      <c r="J77" s="22"/>
      <c r="K77" s="139">
        <v>0.8</v>
      </c>
    </row>
    <row r="78" spans="1:14" ht="15" customHeight="1" x14ac:dyDescent="0.25">
      <c r="A78" s="11"/>
      <c r="B78" s="138"/>
      <c r="C78" s="13"/>
      <c r="D78" s="143"/>
      <c r="E78" s="144"/>
      <c r="F78" s="144"/>
      <c r="G78" s="145"/>
      <c r="H78" s="19" t="s">
        <v>168</v>
      </c>
      <c r="I78" s="347"/>
      <c r="J78" s="22"/>
      <c r="K78" s="139">
        <v>1.2</v>
      </c>
    </row>
    <row r="79" spans="1:14" ht="15" customHeight="1" x14ac:dyDescent="0.25">
      <c r="A79" s="11"/>
      <c r="B79" s="138"/>
      <c r="C79" s="13"/>
      <c r="D79" s="143"/>
      <c r="E79" s="144"/>
      <c r="F79" s="144"/>
      <c r="G79" s="145"/>
      <c r="H79" s="355" t="s">
        <v>169</v>
      </c>
      <c r="I79" s="13"/>
      <c r="J79" s="22"/>
      <c r="K79" s="407">
        <v>1</v>
      </c>
    </row>
    <row r="80" spans="1:14" ht="15" customHeight="1" x14ac:dyDescent="0.25">
      <c r="A80" s="11"/>
      <c r="B80" s="138"/>
      <c r="C80" s="13"/>
      <c r="D80" s="143"/>
      <c r="E80" s="144"/>
      <c r="F80" s="144"/>
      <c r="G80" s="145" t="s">
        <v>34</v>
      </c>
      <c r="H80" s="356"/>
      <c r="I80" s="13"/>
      <c r="J80" s="22"/>
      <c r="K80" s="408"/>
    </row>
    <row r="81" spans="1:13" ht="15" customHeight="1" x14ac:dyDescent="0.25">
      <c r="A81" s="11"/>
      <c r="B81" s="150"/>
      <c r="C81" s="13"/>
      <c r="D81" s="143"/>
      <c r="E81" s="144"/>
      <c r="F81" s="144"/>
      <c r="G81" s="145"/>
      <c r="H81" s="147" t="s">
        <v>170</v>
      </c>
      <c r="I81" s="13"/>
      <c r="J81" s="22"/>
      <c r="K81" s="157">
        <v>0.4</v>
      </c>
    </row>
    <row r="82" spans="1:13" ht="15" customHeight="1" x14ac:dyDescent="0.25">
      <c r="A82" s="11"/>
      <c r="B82" s="150"/>
      <c r="C82" s="13"/>
      <c r="D82" s="143"/>
      <c r="E82" s="144"/>
      <c r="F82" s="144"/>
      <c r="G82" s="145"/>
      <c r="H82" s="147"/>
      <c r="I82" s="13"/>
      <c r="J82" s="22"/>
      <c r="K82" s="149">
        <f>SUM(K77:K81)</f>
        <v>3.4</v>
      </c>
      <c r="L82" s="115">
        <v>3.4</v>
      </c>
    </row>
    <row r="83" spans="1:13" ht="30" customHeight="1" x14ac:dyDescent="0.25">
      <c r="A83" s="11"/>
      <c r="B83" s="138"/>
      <c r="C83" s="13"/>
      <c r="D83" s="143"/>
      <c r="E83" s="144"/>
      <c r="F83" s="144"/>
      <c r="G83" s="145"/>
      <c r="H83" s="19" t="s">
        <v>171</v>
      </c>
      <c r="I83" s="13"/>
      <c r="J83" s="367" t="s">
        <v>16</v>
      </c>
      <c r="K83" s="139">
        <v>1.5</v>
      </c>
    </row>
    <row r="84" spans="1:13" ht="30" customHeight="1" x14ac:dyDescent="0.25">
      <c r="A84" s="11"/>
      <c r="B84" s="138"/>
      <c r="C84" s="13"/>
      <c r="D84" s="143"/>
      <c r="E84" s="144"/>
      <c r="F84" s="144"/>
      <c r="G84" s="145"/>
      <c r="H84" s="19" t="s">
        <v>172</v>
      </c>
      <c r="I84" s="13"/>
      <c r="J84" s="368"/>
      <c r="K84" s="139">
        <v>2.5</v>
      </c>
    </row>
    <row r="85" spans="1:13" ht="15" customHeight="1" x14ac:dyDescent="0.25">
      <c r="A85" s="11"/>
      <c r="B85" s="138"/>
      <c r="C85" s="13"/>
      <c r="D85" s="143"/>
      <c r="E85" s="144"/>
      <c r="F85" s="144"/>
      <c r="G85" s="145"/>
      <c r="H85" s="19" t="s">
        <v>173</v>
      </c>
      <c r="I85" s="13"/>
      <c r="J85" s="368"/>
      <c r="K85" s="139">
        <v>2.5</v>
      </c>
    </row>
    <row r="86" spans="1:13" ht="15" customHeight="1" x14ac:dyDescent="0.25">
      <c r="A86" s="11"/>
      <c r="B86" s="136"/>
      <c r="C86" s="13"/>
      <c r="D86" s="143"/>
      <c r="E86" s="144"/>
      <c r="F86" s="144"/>
      <c r="G86" s="145"/>
      <c r="H86" s="19"/>
      <c r="I86" s="13"/>
      <c r="J86" s="369"/>
      <c r="K86" s="80">
        <f>SUM(K83:K85)</f>
        <v>6.5</v>
      </c>
      <c r="M86" s="115">
        <v>6.5</v>
      </c>
    </row>
    <row r="87" spans="1:13" ht="15" customHeight="1" x14ac:dyDescent="0.25">
      <c r="A87" s="11"/>
      <c r="B87" s="136"/>
      <c r="C87" s="13"/>
      <c r="D87" s="143"/>
      <c r="E87" s="144"/>
      <c r="F87" s="144"/>
      <c r="G87" s="145"/>
      <c r="H87" s="19" t="s">
        <v>174</v>
      </c>
      <c r="I87" s="135"/>
      <c r="J87" s="367" t="s">
        <v>123</v>
      </c>
      <c r="K87" s="139">
        <v>1</v>
      </c>
    </row>
    <row r="88" spans="1:13" ht="30" customHeight="1" x14ac:dyDescent="0.25">
      <c r="A88" s="11"/>
      <c r="B88" s="138"/>
      <c r="C88" s="13"/>
      <c r="D88" s="143"/>
      <c r="E88" s="144"/>
      <c r="F88" s="144"/>
      <c r="G88" s="145"/>
      <c r="H88" s="19" t="s">
        <v>175</v>
      </c>
      <c r="I88" s="137"/>
      <c r="J88" s="368"/>
      <c r="K88" s="139">
        <v>1.5</v>
      </c>
    </row>
    <row r="89" spans="1:13" ht="30" customHeight="1" x14ac:dyDescent="0.25">
      <c r="A89" s="11"/>
      <c r="B89" s="138"/>
      <c r="C89" s="13"/>
      <c r="D89" s="143"/>
      <c r="E89" s="144"/>
      <c r="F89" s="144"/>
      <c r="G89" s="145"/>
      <c r="H89" s="19" t="s">
        <v>176</v>
      </c>
      <c r="I89" s="137"/>
      <c r="J89" s="368"/>
      <c r="K89" s="139">
        <v>2.5</v>
      </c>
    </row>
    <row r="90" spans="1:13" ht="30" customHeight="1" x14ac:dyDescent="0.25">
      <c r="A90" s="11"/>
      <c r="B90" s="138"/>
      <c r="C90" s="13"/>
      <c r="D90" s="143"/>
      <c r="E90" s="144"/>
      <c r="F90" s="144"/>
      <c r="G90" s="145"/>
      <c r="H90" s="19" t="s">
        <v>177</v>
      </c>
      <c r="I90" s="137"/>
      <c r="J90" s="368"/>
      <c r="K90" s="139">
        <v>1</v>
      </c>
    </row>
    <row r="91" spans="1:13" ht="15" customHeight="1" x14ac:dyDescent="0.25">
      <c r="A91" s="11"/>
      <c r="B91" s="138"/>
      <c r="C91" s="13"/>
      <c r="D91" s="143"/>
      <c r="E91" s="144"/>
      <c r="F91" s="144"/>
      <c r="G91" s="145"/>
      <c r="H91" s="19" t="s">
        <v>178</v>
      </c>
      <c r="I91" s="137"/>
      <c r="J91" s="368"/>
      <c r="K91" s="139">
        <v>1.5</v>
      </c>
    </row>
    <row r="92" spans="1:13" ht="15" customHeight="1" x14ac:dyDescent="0.25">
      <c r="A92" s="11"/>
      <c r="B92" s="136"/>
      <c r="C92" s="13"/>
      <c r="D92" s="143"/>
      <c r="E92" s="144"/>
      <c r="F92" s="144"/>
      <c r="G92" s="145"/>
      <c r="H92" s="19" t="s">
        <v>179</v>
      </c>
      <c r="I92" s="135"/>
      <c r="J92" s="368"/>
      <c r="K92" s="139">
        <v>1.5</v>
      </c>
    </row>
    <row r="93" spans="1:13" ht="15" customHeight="1" x14ac:dyDescent="0.25">
      <c r="A93" s="11"/>
      <c r="B93" s="136"/>
      <c r="C93" s="13"/>
      <c r="D93" s="143"/>
      <c r="E93" s="144"/>
      <c r="F93" s="144"/>
      <c r="G93" s="145"/>
      <c r="H93" s="19" t="s">
        <v>180</v>
      </c>
      <c r="I93" s="135"/>
      <c r="J93" s="368"/>
      <c r="K93" s="139">
        <v>2</v>
      </c>
    </row>
    <row r="94" spans="1:13" ht="30" customHeight="1" x14ac:dyDescent="0.25">
      <c r="A94" s="11"/>
      <c r="B94" s="138"/>
      <c r="C94" s="13"/>
      <c r="D94" s="143"/>
      <c r="E94" s="144"/>
      <c r="F94" s="144"/>
      <c r="G94" s="145"/>
      <c r="H94" s="19" t="s">
        <v>181</v>
      </c>
      <c r="I94" s="137"/>
      <c r="J94" s="368"/>
      <c r="K94" s="139">
        <v>2.5</v>
      </c>
    </row>
    <row r="95" spans="1:13" ht="30" customHeight="1" x14ac:dyDescent="0.25">
      <c r="A95" s="11"/>
      <c r="B95" s="138"/>
      <c r="C95" s="13"/>
      <c r="D95" s="143"/>
      <c r="E95" s="144"/>
      <c r="F95" s="144"/>
      <c r="G95" s="145"/>
      <c r="H95" s="19" t="s">
        <v>182</v>
      </c>
      <c r="I95" s="137"/>
      <c r="J95" s="368"/>
      <c r="K95" s="139">
        <v>1.5</v>
      </c>
    </row>
    <row r="96" spans="1:13" ht="15" customHeight="1" x14ac:dyDescent="0.25">
      <c r="A96" s="11"/>
      <c r="B96" s="138"/>
      <c r="C96" s="13"/>
      <c r="D96" s="143"/>
      <c r="E96" s="144"/>
      <c r="F96" s="144"/>
      <c r="G96" s="145"/>
      <c r="H96" s="19" t="s">
        <v>183</v>
      </c>
      <c r="I96" s="137"/>
      <c r="J96" s="368"/>
      <c r="K96" s="139">
        <v>1.5</v>
      </c>
    </row>
    <row r="97" spans="1:16" ht="15" customHeight="1" x14ac:dyDescent="0.25">
      <c r="A97" s="11"/>
      <c r="B97" s="138"/>
      <c r="C97" s="13"/>
      <c r="D97" s="143"/>
      <c r="E97" s="144"/>
      <c r="F97" s="144"/>
      <c r="G97" s="145"/>
      <c r="H97" s="19" t="s">
        <v>184</v>
      </c>
      <c r="I97" s="137"/>
      <c r="J97" s="368"/>
      <c r="K97" s="139">
        <v>2</v>
      </c>
    </row>
    <row r="98" spans="1:16" ht="30" customHeight="1" x14ac:dyDescent="0.25">
      <c r="A98" s="11"/>
      <c r="B98" s="138"/>
      <c r="C98" s="13"/>
      <c r="D98" s="143"/>
      <c r="E98" s="144"/>
      <c r="F98" s="144"/>
      <c r="G98" s="145"/>
      <c r="H98" s="19" t="s">
        <v>185</v>
      </c>
      <c r="I98" s="137"/>
      <c r="J98" s="368"/>
      <c r="K98" s="139">
        <v>2.5</v>
      </c>
    </row>
    <row r="99" spans="1:16" ht="15" customHeight="1" x14ac:dyDescent="0.25">
      <c r="A99" s="11"/>
      <c r="B99" s="136"/>
      <c r="C99" s="13"/>
      <c r="D99" s="143"/>
      <c r="E99" s="144"/>
      <c r="F99" s="144"/>
      <c r="G99" s="145"/>
      <c r="H99" s="19"/>
      <c r="I99" s="135"/>
      <c r="J99" s="369"/>
      <c r="K99" s="80">
        <f>SUM(K87:K98)</f>
        <v>21</v>
      </c>
      <c r="N99" s="115">
        <v>21</v>
      </c>
    </row>
    <row r="100" spans="1:16" ht="15" customHeight="1" x14ac:dyDescent="0.25">
      <c r="A100" s="8">
        <v>1.2</v>
      </c>
      <c r="B100" s="346" t="s">
        <v>28</v>
      </c>
      <c r="C100" s="346" t="s">
        <v>29</v>
      </c>
      <c r="D100" s="9" t="s">
        <v>14</v>
      </c>
      <c r="E100" s="16">
        <v>500</v>
      </c>
      <c r="F100" s="16">
        <v>500</v>
      </c>
      <c r="G100" s="126">
        <v>500</v>
      </c>
      <c r="H100" s="355"/>
      <c r="I100" s="118" t="s">
        <v>30</v>
      </c>
      <c r="J100" s="117"/>
      <c r="K100" s="119"/>
    </row>
    <row r="101" spans="1:16" ht="15" customHeight="1" x14ac:dyDescent="0.25">
      <c r="A101" s="30"/>
      <c r="B101" s="347"/>
      <c r="C101" s="347"/>
      <c r="D101" s="9" t="s">
        <v>16</v>
      </c>
      <c r="E101" s="16">
        <v>500</v>
      </c>
      <c r="F101" s="16">
        <v>500</v>
      </c>
      <c r="G101" s="126">
        <v>500</v>
      </c>
      <c r="H101" s="356"/>
      <c r="I101" s="40" t="s">
        <v>32</v>
      </c>
      <c r="J101" s="27"/>
      <c r="K101" s="4"/>
    </row>
    <row r="102" spans="1:16" x14ac:dyDescent="0.25">
      <c r="A102" s="30"/>
      <c r="B102" s="347"/>
      <c r="C102" s="347"/>
      <c r="D102" s="9" t="s">
        <v>17</v>
      </c>
      <c r="E102" s="33" t="s">
        <v>22</v>
      </c>
      <c r="F102" s="33" t="s">
        <v>22</v>
      </c>
      <c r="G102" s="130" t="s">
        <v>22</v>
      </c>
      <c r="H102" s="3"/>
      <c r="I102" s="346" t="s">
        <v>33</v>
      </c>
      <c r="J102" s="26"/>
      <c r="K102" s="399"/>
    </row>
    <row r="103" spans="1:16" x14ac:dyDescent="0.25">
      <c r="A103" s="30"/>
      <c r="B103" s="347"/>
      <c r="C103" s="364"/>
      <c r="D103" s="92" t="s">
        <v>18</v>
      </c>
      <c r="E103" s="92">
        <f>SUM(E100:E102)</f>
        <v>1000</v>
      </c>
      <c r="F103" s="92">
        <f>SUM(F100:F102)</f>
        <v>1000</v>
      </c>
      <c r="G103" s="128">
        <f t="shared" ref="G103" si="3">SUM(G100:G102)</f>
        <v>1000</v>
      </c>
      <c r="H103" s="12"/>
      <c r="I103" s="364"/>
      <c r="J103" s="27"/>
      <c r="K103" s="400"/>
      <c r="P103" s="115"/>
    </row>
    <row r="104" spans="1:16" x14ac:dyDescent="0.25">
      <c r="A104" s="30"/>
      <c r="B104" s="347"/>
      <c r="C104" s="15" t="s">
        <v>19</v>
      </c>
      <c r="D104" s="9" t="s">
        <v>14</v>
      </c>
      <c r="E104" s="16">
        <v>5</v>
      </c>
      <c r="F104" s="16">
        <v>5</v>
      </c>
      <c r="G104" s="126">
        <v>5</v>
      </c>
      <c r="H104" s="3"/>
      <c r="I104" s="346" t="s">
        <v>35</v>
      </c>
      <c r="J104" s="26"/>
      <c r="K104" s="394"/>
    </row>
    <row r="105" spans="1:16" ht="15" customHeight="1" x14ac:dyDescent="0.25">
      <c r="A105" s="30"/>
      <c r="B105" s="347"/>
      <c r="C105" s="347" t="s">
        <v>31</v>
      </c>
      <c r="D105" s="9" t="s">
        <v>16</v>
      </c>
      <c r="E105" s="16">
        <v>5</v>
      </c>
      <c r="F105" s="16">
        <v>5</v>
      </c>
      <c r="G105" s="126">
        <v>5</v>
      </c>
      <c r="H105" s="360"/>
      <c r="I105" s="364"/>
      <c r="J105" s="27"/>
      <c r="K105" s="398"/>
    </row>
    <row r="106" spans="1:16" x14ac:dyDescent="0.25">
      <c r="A106" s="30"/>
      <c r="B106" s="347"/>
      <c r="C106" s="347"/>
      <c r="D106" s="9" t="s">
        <v>17</v>
      </c>
      <c r="E106" s="33" t="s">
        <v>22</v>
      </c>
      <c r="F106" s="33" t="s">
        <v>22</v>
      </c>
      <c r="G106" s="130" t="s">
        <v>22</v>
      </c>
      <c r="H106" s="361"/>
      <c r="I106" s="346" t="s">
        <v>36</v>
      </c>
      <c r="J106" s="22"/>
      <c r="K106" s="2"/>
    </row>
    <row r="107" spans="1:16" ht="15" customHeight="1" x14ac:dyDescent="0.25">
      <c r="A107" s="30"/>
      <c r="B107" s="347"/>
      <c r="C107" s="13"/>
      <c r="D107" s="92" t="s">
        <v>18</v>
      </c>
      <c r="E107" s="92">
        <f>SUM(E104:E106)</f>
        <v>10</v>
      </c>
      <c r="F107" s="92">
        <f>SUM(F104:F106)</f>
        <v>10</v>
      </c>
      <c r="G107" s="128">
        <f t="shared" ref="G107" si="4">SUM(G104:G106)</f>
        <v>10</v>
      </c>
      <c r="H107" s="12"/>
      <c r="I107" s="364"/>
      <c r="J107" s="27"/>
      <c r="K107" s="4"/>
    </row>
    <row r="108" spans="1:16" ht="15" customHeight="1" x14ac:dyDescent="0.25">
      <c r="A108" s="30"/>
      <c r="B108" s="347"/>
      <c r="C108" s="13"/>
      <c r="D108" s="35"/>
      <c r="E108" s="28"/>
      <c r="F108" s="28"/>
      <c r="G108" s="28"/>
      <c r="H108" s="3"/>
      <c r="I108" s="346" t="s">
        <v>37</v>
      </c>
      <c r="J108" s="120"/>
      <c r="K108" s="121"/>
    </row>
    <row r="109" spans="1:16" x14ac:dyDescent="0.25">
      <c r="A109" s="30"/>
      <c r="B109" s="135"/>
      <c r="C109" s="13"/>
      <c r="D109" s="35"/>
      <c r="E109" s="28"/>
      <c r="F109" s="28"/>
      <c r="G109" s="28"/>
      <c r="H109" s="12"/>
      <c r="I109" s="347"/>
      <c r="J109" s="26"/>
      <c r="K109" s="121"/>
    </row>
    <row r="110" spans="1:16" x14ac:dyDescent="0.25">
      <c r="A110" s="30"/>
      <c r="B110" s="135"/>
      <c r="C110" s="13"/>
      <c r="D110" s="35"/>
      <c r="E110" s="28"/>
      <c r="F110" s="28"/>
      <c r="G110" s="28"/>
      <c r="H110" s="12"/>
      <c r="I110" s="364"/>
      <c r="J110" s="26"/>
      <c r="K110" s="121"/>
    </row>
    <row r="111" spans="1:16" x14ac:dyDescent="0.25">
      <c r="A111" s="8">
        <v>1.3</v>
      </c>
      <c r="B111" s="344" t="s">
        <v>38</v>
      </c>
      <c r="C111" s="365" t="s">
        <v>39</v>
      </c>
      <c r="D111" s="9" t="s">
        <v>14</v>
      </c>
      <c r="E111" s="16">
        <v>9250</v>
      </c>
      <c r="F111" s="16">
        <v>9250</v>
      </c>
      <c r="G111" s="126">
        <v>9250</v>
      </c>
      <c r="H111" s="355"/>
      <c r="I111" s="346" t="s">
        <v>40</v>
      </c>
      <c r="J111" s="26"/>
      <c r="K111" s="362"/>
    </row>
    <row r="112" spans="1:16" x14ac:dyDescent="0.25">
      <c r="A112" s="30"/>
      <c r="B112" s="344"/>
      <c r="C112" s="365"/>
      <c r="D112" s="9" t="s">
        <v>16</v>
      </c>
      <c r="E112" s="16">
        <v>2500</v>
      </c>
      <c r="F112" s="16">
        <v>2500</v>
      </c>
      <c r="G112" s="126">
        <v>2500</v>
      </c>
      <c r="H112" s="356"/>
      <c r="I112" s="347"/>
      <c r="J112" s="22"/>
      <c r="K112" s="362"/>
    </row>
    <row r="113" spans="1:15" x14ac:dyDescent="0.25">
      <c r="A113" s="30"/>
      <c r="B113" s="344"/>
      <c r="C113" s="346"/>
      <c r="D113" s="9" t="s">
        <v>17</v>
      </c>
      <c r="E113" s="33" t="s">
        <v>22</v>
      </c>
      <c r="F113" s="33" t="s">
        <v>22</v>
      </c>
      <c r="G113" s="130" t="s">
        <v>22</v>
      </c>
      <c r="H113" s="3"/>
      <c r="I113" s="36"/>
      <c r="J113" s="27"/>
      <c r="K113" s="80"/>
    </row>
    <row r="114" spans="1:15" ht="30" x14ac:dyDescent="0.25">
      <c r="A114" s="30"/>
      <c r="B114" s="345"/>
      <c r="C114" s="32"/>
      <c r="D114" s="92" t="s">
        <v>18</v>
      </c>
      <c r="E114" s="92">
        <f>SUM(E111:E113)</f>
        <v>11750</v>
      </c>
      <c r="F114" s="92">
        <f>SUM(F111:F113)</f>
        <v>11750</v>
      </c>
      <c r="G114" s="128">
        <f t="shared" ref="G114" si="5">SUM(G111:G113)</f>
        <v>11750</v>
      </c>
      <c r="H114" s="32"/>
      <c r="I114" s="24" t="s">
        <v>41</v>
      </c>
      <c r="J114" s="22"/>
      <c r="K114" s="23"/>
    </row>
    <row r="115" spans="1:15" x14ac:dyDescent="0.25">
      <c r="A115" s="30"/>
      <c r="B115" s="13"/>
      <c r="C115" s="15" t="s">
        <v>19</v>
      </c>
      <c r="D115" s="9" t="s">
        <v>14</v>
      </c>
      <c r="E115" s="16">
        <v>3700</v>
      </c>
      <c r="F115" s="16">
        <v>3700</v>
      </c>
      <c r="G115" s="126">
        <v>3700</v>
      </c>
      <c r="H115" s="37"/>
      <c r="I115" s="363" t="s">
        <v>34</v>
      </c>
      <c r="J115" s="22"/>
      <c r="K115" s="38"/>
    </row>
    <row r="116" spans="1:15" x14ac:dyDescent="0.25">
      <c r="A116" s="30"/>
      <c r="B116" s="13"/>
      <c r="C116" s="347" t="s">
        <v>42</v>
      </c>
      <c r="D116" s="9" t="s">
        <v>16</v>
      </c>
      <c r="E116" s="16">
        <v>1000</v>
      </c>
      <c r="F116" s="16">
        <v>1000</v>
      </c>
      <c r="G116" s="126">
        <v>1000</v>
      </c>
      <c r="H116" s="32"/>
      <c r="I116" s="363"/>
      <c r="J116" s="22"/>
      <c r="K116" s="23"/>
    </row>
    <row r="117" spans="1:15" x14ac:dyDescent="0.25">
      <c r="A117" s="30"/>
      <c r="B117" s="13"/>
      <c r="C117" s="347"/>
      <c r="D117" s="9" t="s">
        <v>17</v>
      </c>
      <c r="E117" s="33" t="s">
        <v>22</v>
      </c>
      <c r="F117" s="33" t="s">
        <v>22</v>
      </c>
      <c r="G117" s="130" t="s">
        <v>22</v>
      </c>
      <c r="H117" s="32"/>
      <c r="I117" s="13"/>
      <c r="J117" s="101"/>
      <c r="K117" s="23"/>
    </row>
    <row r="118" spans="1:15" x14ac:dyDescent="0.25">
      <c r="A118" s="39"/>
      <c r="B118" s="40"/>
      <c r="C118" s="102"/>
      <c r="D118" s="92" t="s">
        <v>18</v>
      </c>
      <c r="E118" s="92">
        <f>SUM(E115:E117)</f>
        <v>4700</v>
      </c>
      <c r="F118" s="92">
        <f>SUM(F115:F117)</f>
        <v>4700</v>
      </c>
      <c r="G118" s="128">
        <f t="shared" ref="G118" si="6">SUM(G115:G117)</f>
        <v>4700</v>
      </c>
      <c r="H118" s="41"/>
      <c r="I118" s="40"/>
      <c r="J118" s="100"/>
      <c r="K118" s="97"/>
    </row>
    <row r="119" spans="1:15" x14ac:dyDescent="0.25">
      <c r="A119" s="45"/>
      <c r="B119" s="46"/>
      <c r="C119" s="47"/>
      <c r="D119" s="85"/>
      <c r="E119" s="85"/>
      <c r="F119" s="85"/>
      <c r="G119" s="91"/>
      <c r="H119" s="28"/>
      <c r="I119" s="46"/>
      <c r="J119" s="48"/>
      <c r="K119" s="90"/>
      <c r="L119" s="115">
        <f>SUM(L12:L118)</f>
        <v>30</v>
      </c>
      <c r="M119" s="115">
        <f>SUM(M12:M118)</f>
        <v>30</v>
      </c>
      <c r="N119" s="115">
        <f>SUM(N12:N118)</f>
        <v>30</v>
      </c>
      <c r="O119" s="158">
        <f>SUM(L119:N119)</f>
        <v>90</v>
      </c>
    </row>
    <row r="120" spans="1:15" x14ac:dyDescent="0.25">
      <c r="A120" s="45"/>
      <c r="B120" s="46"/>
      <c r="C120" s="47"/>
      <c r="D120" s="91"/>
      <c r="E120" s="91"/>
      <c r="F120" s="91"/>
      <c r="G120" s="91"/>
      <c r="H120" s="28"/>
      <c r="I120" s="46"/>
      <c r="J120" s="48"/>
      <c r="K120" s="90"/>
    </row>
    <row r="121" spans="1:15" x14ac:dyDescent="0.25">
      <c r="A121" s="45"/>
      <c r="B121" s="46"/>
      <c r="C121" s="47"/>
      <c r="D121" s="91"/>
      <c r="E121" s="91"/>
      <c r="F121" s="91"/>
      <c r="G121" s="91"/>
      <c r="H121" s="28"/>
      <c r="I121" s="46"/>
      <c r="J121" s="48"/>
      <c r="K121" s="90"/>
    </row>
    <row r="122" spans="1:15" x14ac:dyDescent="0.25">
      <c r="A122" s="45"/>
      <c r="B122" s="46"/>
      <c r="C122" s="47"/>
      <c r="D122" s="91"/>
      <c r="E122" s="91"/>
      <c r="F122" s="91"/>
      <c r="G122" s="91"/>
      <c r="H122" s="28"/>
      <c r="I122" s="46"/>
      <c r="J122" s="48"/>
      <c r="K122" s="90"/>
    </row>
    <row r="123" spans="1:15" x14ac:dyDescent="0.25">
      <c r="A123" s="45"/>
      <c r="B123" s="46"/>
      <c r="C123" s="47"/>
      <c r="D123" s="91"/>
      <c r="E123" s="91"/>
      <c r="F123" s="91"/>
      <c r="G123" s="91"/>
      <c r="H123" s="28"/>
      <c r="I123" s="46"/>
      <c r="J123" s="48"/>
      <c r="K123" s="90"/>
    </row>
    <row r="124" spans="1:15" x14ac:dyDescent="0.25">
      <c r="A124" s="45"/>
      <c r="B124" s="46"/>
      <c r="C124" s="47"/>
      <c r="D124" s="91"/>
      <c r="E124" s="91"/>
      <c r="F124" s="91"/>
      <c r="G124" s="91"/>
      <c r="H124" s="28"/>
      <c r="I124" s="46"/>
      <c r="J124" s="48"/>
      <c r="K124" s="90"/>
    </row>
    <row r="125" spans="1:15" x14ac:dyDescent="0.25">
      <c r="A125" s="45"/>
      <c r="B125" s="46"/>
      <c r="C125" s="47"/>
      <c r="D125" s="91"/>
      <c r="E125" s="91"/>
      <c r="F125" s="91"/>
      <c r="G125" s="91"/>
      <c r="H125" s="28"/>
      <c r="I125" s="46"/>
      <c r="J125" s="48"/>
      <c r="K125" s="90"/>
    </row>
    <row r="126" spans="1:15" x14ac:dyDescent="0.25">
      <c r="A126" s="45"/>
      <c r="B126" s="46"/>
      <c r="C126" s="47"/>
      <c r="D126" s="91"/>
      <c r="E126" s="91"/>
      <c r="F126" s="91"/>
      <c r="G126" s="91"/>
      <c r="H126" s="28"/>
      <c r="I126" s="46"/>
      <c r="J126" s="48"/>
      <c r="K126" s="90"/>
    </row>
    <row r="127" spans="1:15" x14ac:dyDescent="0.25">
      <c r="A127" s="341" t="s">
        <v>43</v>
      </c>
      <c r="B127" s="342"/>
      <c r="C127" s="342"/>
      <c r="D127" s="342"/>
      <c r="E127" s="342"/>
      <c r="F127" s="342"/>
      <c r="G127" s="342"/>
      <c r="H127" s="342"/>
      <c r="I127" s="342"/>
      <c r="J127" s="342"/>
      <c r="K127" s="343"/>
    </row>
    <row r="128" spans="1:15" x14ac:dyDescent="0.25">
      <c r="A128" s="348" t="s">
        <v>113</v>
      </c>
      <c r="B128" s="349"/>
      <c r="C128" s="349"/>
      <c r="D128" s="349"/>
      <c r="E128" s="349"/>
      <c r="F128" s="349"/>
      <c r="G128" s="349"/>
      <c r="H128" s="349"/>
      <c r="I128" s="349"/>
      <c r="J128" s="349"/>
      <c r="K128" s="350"/>
    </row>
    <row r="129" spans="1:11" x14ac:dyDescent="0.25">
      <c r="A129" s="351" t="s">
        <v>5</v>
      </c>
      <c r="B129" s="351" t="s">
        <v>6</v>
      </c>
      <c r="C129" s="351" t="s">
        <v>7</v>
      </c>
      <c r="D129" s="351" t="s">
        <v>8</v>
      </c>
      <c r="E129" s="98" t="s">
        <v>9</v>
      </c>
      <c r="F129" s="366" t="s">
        <v>10</v>
      </c>
      <c r="G129" s="354"/>
      <c r="H129" s="351" t="s">
        <v>11</v>
      </c>
      <c r="I129" s="351" t="s">
        <v>12</v>
      </c>
      <c r="J129" s="351" t="s">
        <v>120</v>
      </c>
      <c r="K129" s="351"/>
    </row>
    <row r="130" spans="1:11" x14ac:dyDescent="0.25">
      <c r="A130" s="352"/>
      <c r="B130" s="351"/>
      <c r="C130" s="352"/>
      <c r="D130" s="352"/>
      <c r="E130" s="7">
        <v>2015</v>
      </c>
      <c r="F130" s="7">
        <v>2018</v>
      </c>
      <c r="G130" s="7">
        <v>2019</v>
      </c>
      <c r="H130" s="352"/>
      <c r="I130" s="352"/>
      <c r="J130" s="352"/>
      <c r="K130" s="352"/>
    </row>
    <row r="131" spans="1:11" x14ac:dyDescent="0.25">
      <c r="A131" s="8">
        <v>2.1</v>
      </c>
      <c r="B131" s="363" t="s">
        <v>44</v>
      </c>
      <c r="C131" s="346" t="s">
        <v>45</v>
      </c>
      <c r="D131" s="9" t="s">
        <v>14</v>
      </c>
      <c r="E131" s="16">
        <v>0</v>
      </c>
      <c r="F131" s="16">
        <v>1</v>
      </c>
      <c r="G131" s="126">
        <v>1.5</v>
      </c>
      <c r="H131" s="1"/>
      <c r="I131" s="346" t="s">
        <v>46</v>
      </c>
      <c r="J131" s="26"/>
      <c r="K131" s="2"/>
    </row>
    <row r="132" spans="1:11" x14ac:dyDescent="0.25">
      <c r="A132" s="30"/>
      <c r="B132" s="363"/>
      <c r="C132" s="347"/>
      <c r="D132" s="9" t="s">
        <v>16</v>
      </c>
      <c r="E132" s="16">
        <v>0</v>
      </c>
      <c r="F132" s="17">
        <v>1</v>
      </c>
      <c r="G132" s="127">
        <v>2</v>
      </c>
      <c r="H132" s="3"/>
      <c r="I132" s="364"/>
      <c r="J132" s="27"/>
      <c r="K132" s="4"/>
    </row>
    <row r="133" spans="1:11" x14ac:dyDescent="0.25">
      <c r="A133" s="30"/>
      <c r="B133" s="363"/>
      <c r="C133" s="347"/>
      <c r="D133" s="9" t="s">
        <v>17</v>
      </c>
      <c r="E133" s="17">
        <v>0</v>
      </c>
      <c r="F133" s="17">
        <v>1</v>
      </c>
      <c r="G133" s="127">
        <v>2</v>
      </c>
      <c r="H133" s="1"/>
      <c r="I133" s="346" t="s">
        <v>47</v>
      </c>
      <c r="J133" s="26"/>
      <c r="K133" s="2"/>
    </row>
    <row r="134" spans="1:11" x14ac:dyDescent="0.25">
      <c r="A134" s="30"/>
      <c r="B134" s="363"/>
      <c r="C134" s="347"/>
      <c r="D134" s="92" t="s">
        <v>18</v>
      </c>
      <c r="E134" s="92">
        <f>SUM(E131:E133)</f>
        <v>0</v>
      </c>
      <c r="F134" s="92">
        <f>SUM(F131:F133)</f>
        <v>3</v>
      </c>
      <c r="G134" s="131">
        <f t="shared" ref="G134" si="7">SUM(G131:G133)</f>
        <v>5.5</v>
      </c>
      <c r="H134" s="3"/>
      <c r="I134" s="364"/>
      <c r="J134" s="27"/>
      <c r="K134" s="4"/>
    </row>
    <row r="135" spans="1:11" x14ac:dyDescent="0.25">
      <c r="A135" s="30"/>
      <c r="B135" s="363"/>
      <c r="C135" s="364"/>
      <c r="D135" s="51"/>
      <c r="E135" s="52"/>
      <c r="F135" s="52"/>
      <c r="G135" s="85"/>
      <c r="H135" s="1"/>
      <c r="I135" s="346" t="s">
        <v>49</v>
      </c>
      <c r="J135" s="26"/>
      <c r="K135" s="2"/>
    </row>
    <row r="136" spans="1:11" x14ac:dyDescent="0.25">
      <c r="A136" s="30"/>
      <c r="B136" s="363"/>
      <c r="C136" s="15" t="s">
        <v>19</v>
      </c>
      <c r="D136" s="9" t="s">
        <v>14</v>
      </c>
      <c r="E136" s="16">
        <v>2</v>
      </c>
      <c r="F136" s="16">
        <v>6</v>
      </c>
      <c r="G136" s="126">
        <v>6</v>
      </c>
      <c r="H136" s="37"/>
      <c r="I136" s="347"/>
      <c r="J136" s="22"/>
      <c r="K136" s="38"/>
    </row>
    <row r="137" spans="1:11" x14ac:dyDescent="0.25">
      <c r="A137" s="30"/>
      <c r="B137" s="363"/>
      <c r="C137" s="13" t="s">
        <v>48</v>
      </c>
      <c r="D137" s="9" t="s">
        <v>16</v>
      </c>
      <c r="E137" s="16">
        <v>2</v>
      </c>
      <c r="F137" s="17">
        <v>6</v>
      </c>
      <c r="G137" s="127">
        <v>6</v>
      </c>
      <c r="H137" s="3"/>
      <c r="I137" s="364"/>
      <c r="J137" s="27"/>
      <c r="K137" s="4"/>
    </row>
    <row r="138" spans="1:11" x14ac:dyDescent="0.25">
      <c r="A138" s="30"/>
      <c r="B138" s="363"/>
      <c r="C138" s="13"/>
      <c r="D138" s="9" t="s">
        <v>17</v>
      </c>
      <c r="E138" s="17">
        <v>1</v>
      </c>
      <c r="F138" s="17">
        <v>3</v>
      </c>
      <c r="G138" s="127">
        <v>4</v>
      </c>
      <c r="H138" s="1"/>
      <c r="I138" s="346" t="s">
        <v>51</v>
      </c>
      <c r="J138" s="26"/>
      <c r="K138" s="79"/>
    </row>
    <row r="139" spans="1:11" x14ac:dyDescent="0.25">
      <c r="A139" s="30"/>
      <c r="B139" s="13"/>
      <c r="C139" s="103" t="s">
        <v>50</v>
      </c>
      <c r="D139" s="92" t="s">
        <v>18</v>
      </c>
      <c r="E139" s="92">
        <f>SUM(E136:E138)</f>
        <v>5</v>
      </c>
      <c r="F139" s="92">
        <f>SUM(F136:F138)</f>
        <v>15</v>
      </c>
      <c r="G139" s="128">
        <f t="shared" ref="G139" si="8">SUM(G136:G138)</f>
        <v>16</v>
      </c>
      <c r="H139" s="3"/>
      <c r="I139" s="364"/>
      <c r="J139" s="27"/>
      <c r="K139" s="77"/>
    </row>
    <row r="140" spans="1:11" x14ac:dyDescent="0.25">
      <c r="A140" s="8">
        <v>2.2000000000000002</v>
      </c>
      <c r="B140" s="346" t="s">
        <v>52</v>
      </c>
      <c r="C140" s="346" t="s">
        <v>53</v>
      </c>
      <c r="D140" s="9" t="s">
        <v>14</v>
      </c>
      <c r="E140" s="16">
        <v>6</v>
      </c>
      <c r="F140" s="16">
        <v>6</v>
      </c>
      <c r="G140" s="126">
        <v>6</v>
      </c>
      <c r="H140" s="1"/>
      <c r="I140" s="346" t="s">
        <v>54</v>
      </c>
      <c r="J140" s="26"/>
      <c r="K140" s="2"/>
    </row>
    <row r="141" spans="1:11" x14ac:dyDescent="0.25">
      <c r="A141" s="30"/>
      <c r="B141" s="347"/>
      <c r="C141" s="347"/>
      <c r="D141" s="9" t="s">
        <v>16</v>
      </c>
      <c r="E141" s="16">
        <v>0</v>
      </c>
      <c r="F141" s="17">
        <v>0</v>
      </c>
      <c r="G141" s="127">
        <v>0</v>
      </c>
      <c r="H141" s="3"/>
      <c r="I141" s="364"/>
      <c r="J141" s="27"/>
      <c r="K141" s="4"/>
    </row>
    <row r="142" spans="1:11" x14ac:dyDescent="0.25">
      <c r="A142" s="30"/>
      <c r="B142" s="347"/>
      <c r="C142" s="347"/>
      <c r="D142" s="9" t="s">
        <v>17</v>
      </c>
      <c r="E142" s="16">
        <v>0</v>
      </c>
      <c r="F142" s="17">
        <v>3</v>
      </c>
      <c r="G142" s="127">
        <v>4</v>
      </c>
      <c r="H142" s="1"/>
      <c r="I142" s="346" t="s">
        <v>55</v>
      </c>
      <c r="J142" s="26"/>
      <c r="K142" s="2"/>
    </row>
    <row r="143" spans="1:11" x14ac:dyDescent="0.25">
      <c r="A143" s="30"/>
      <c r="B143" s="347"/>
      <c r="C143" s="364"/>
      <c r="D143" s="92" t="s">
        <v>18</v>
      </c>
      <c r="E143" s="92">
        <f>SUM(E140:E142)</f>
        <v>6</v>
      </c>
      <c r="F143" s="92">
        <f>SUM(F140:F142)</f>
        <v>9</v>
      </c>
      <c r="G143" s="128">
        <f t="shared" ref="G143" si="9">SUM(G140:G142)</f>
        <v>10</v>
      </c>
      <c r="H143" s="3"/>
      <c r="I143" s="364"/>
      <c r="J143" s="27"/>
      <c r="K143" s="97"/>
    </row>
    <row r="144" spans="1:11" x14ac:dyDescent="0.25">
      <c r="A144" s="30"/>
      <c r="B144" s="347"/>
      <c r="C144" s="15" t="s">
        <v>19</v>
      </c>
      <c r="D144" s="9" t="s">
        <v>14</v>
      </c>
      <c r="E144" s="16">
        <v>1</v>
      </c>
      <c r="F144" s="16">
        <v>1</v>
      </c>
      <c r="G144" s="126">
        <v>1</v>
      </c>
      <c r="H144" s="1"/>
      <c r="I144" s="24"/>
      <c r="J144" s="26"/>
      <c r="K144" s="2"/>
    </row>
    <row r="145" spans="1:11" x14ac:dyDescent="0.25">
      <c r="A145" s="30"/>
      <c r="B145" s="347"/>
      <c r="C145" s="13" t="s">
        <v>56</v>
      </c>
      <c r="D145" s="9" t="s">
        <v>16</v>
      </c>
      <c r="E145" s="16">
        <v>0</v>
      </c>
      <c r="F145" s="16">
        <v>0</v>
      </c>
      <c r="G145" s="126">
        <v>0</v>
      </c>
      <c r="H145" s="37" t="s">
        <v>34</v>
      </c>
      <c r="I145" s="347"/>
      <c r="J145" s="22"/>
      <c r="K145" s="38"/>
    </row>
    <row r="146" spans="1:11" x14ac:dyDescent="0.25">
      <c r="A146" s="30"/>
      <c r="B146" s="347"/>
      <c r="C146" s="13"/>
      <c r="D146" s="9" t="s">
        <v>17</v>
      </c>
      <c r="E146" s="17">
        <v>0</v>
      </c>
      <c r="F146" s="17">
        <v>3</v>
      </c>
      <c r="G146" s="127">
        <v>4</v>
      </c>
      <c r="H146" s="37" t="s">
        <v>34</v>
      </c>
      <c r="I146" s="347"/>
      <c r="J146" s="22"/>
      <c r="K146" s="38"/>
    </row>
    <row r="147" spans="1:11" x14ac:dyDescent="0.25">
      <c r="A147" s="39"/>
      <c r="B147" s="364"/>
      <c r="C147" s="40"/>
      <c r="D147" s="92" t="s">
        <v>18</v>
      </c>
      <c r="E147" s="92">
        <f>SUM(E144:E146)</f>
        <v>1</v>
      </c>
      <c r="F147" s="92">
        <f>SUM(F144:F146)</f>
        <v>4</v>
      </c>
      <c r="G147" s="128">
        <f t="shared" ref="G147" si="10">SUM(G144:G146)</f>
        <v>5</v>
      </c>
      <c r="H147" s="3"/>
      <c r="I147" s="40"/>
      <c r="J147" s="27"/>
      <c r="K147" s="4"/>
    </row>
    <row r="148" spans="1:11" x14ac:dyDescent="0.25">
      <c r="A148" s="84"/>
      <c r="B148" s="47"/>
      <c r="C148" s="46"/>
      <c r="D148" s="85"/>
      <c r="E148" s="85"/>
      <c r="F148" s="85"/>
      <c r="G148" s="91"/>
      <c r="H148" s="73"/>
      <c r="I148" s="46"/>
      <c r="J148" s="56"/>
      <c r="K148" s="86"/>
    </row>
    <row r="149" spans="1:11" x14ac:dyDescent="0.25">
      <c r="A149" s="84"/>
      <c r="B149" s="47"/>
      <c r="C149" s="46"/>
      <c r="D149" s="91"/>
      <c r="E149" s="91"/>
      <c r="F149" s="91"/>
      <c r="G149" s="91"/>
      <c r="H149" s="73"/>
      <c r="I149" s="46"/>
      <c r="J149" s="56"/>
      <c r="K149" s="86"/>
    </row>
    <row r="150" spans="1:11" x14ac:dyDescent="0.25">
      <c r="A150" s="84"/>
      <c r="B150" s="47"/>
      <c r="C150" s="46"/>
      <c r="D150" s="91"/>
      <c r="E150" s="91"/>
      <c r="F150" s="91"/>
      <c r="G150" s="91"/>
      <c r="H150" s="73"/>
      <c r="I150" s="46"/>
      <c r="J150" s="56"/>
      <c r="K150" s="86"/>
    </row>
    <row r="151" spans="1:11" x14ac:dyDescent="0.25">
      <c r="A151" s="84"/>
      <c r="B151" s="47"/>
      <c r="C151" s="46"/>
      <c r="D151" s="91"/>
      <c r="E151" s="91"/>
      <c r="F151" s="91"/>
      <c r="G151" s="91"/>
      <c r="H151" s="73"/>
      <c r="I151" s="46"/>
      <c r="J151" s="56"/>
      <c r="K151" s="86"/>
    </row>
    <row r="152" spans="1:11" x14ac:dyDescent="0.25">
      <c r="A152" s="84"/>
      <c r="B152" s="47"/>
      <c r="C152" s="46"/>
      <c r="D152" s="91"/>
      <c r="E152" s="91"/>
      <c r="F152" s="91"/>
      <c r="G152" s="91"/>
      <c r="H152" s="73"/>
      <c r="I152" s="46"/>
      <c r="J152" s="56"/>
      <c r="K152" s="86"/>
    </row>
    <row r="153" spans="1:11" x14ac:dyDescent="0.25">
      <c r="A153" s="84"/>
      <c r="B153" s="47"/>
      <c r="C153" s="46"/>
      <c r="D153" s="91"/>
      <c r="E153" s="91"/>
      <c r="F153" s="91"/>
      <c r="G153" s="91"/>
      <c r="H153" s="73"/>
      <c r="I153" s="46"/>
      <c r="J153" s="56"/>
      <c r="K153" s="86"/>
    </row>
    <row r="154" spans="1:11" x14ac:dyDescent="0.25">
      <c r="A154" s="84"/>
      <c r="B154" s="47"/>
      <c r="C154" s="46"/>
      <c r="D154" s="91"/>
      <c r="E154" s="91"/>
      <c r="F154" s="91"/>
      <c r="G154" s="91"/>
      <c r="H154" s="73"/>
      <c r="I154" s="46"/>
      <c r="J154" s="56"/>
      <c r="K154" s="86"/>
    </row>
    <row r="155" spans="1:11" x14ac:dyDescent="0.25">
      <c r="A155" s="84"/>
      <c r="B155" s="47"/>
      <c r="C155" s="46"/>
      <c r="D155" s="91"/>
      <c r="E155" s="91"/>
      <c r="F155" s="91"/>
      <c r="G155" s="91"/>
      <c r="H155" s="73"/>
      <c r="I155" s="46"/>
      <c r="J155" s="56"/>
      <c r="K155" s="86"/>
    </row>
    <row r="156" spans="1:11" x14ac:dyDescent="0.25">
      <c r="A156" s="84"/>
      <c r="B156" s="47"/>
      <c r="C156" s="46"/>
      <c r="D156" s="91"/>
      <c r="E156" s="91"/>
      <c r="F156" s="91"/>
      <c r="G156" s="91"/>
      <c r="H156" s="73"/>
      <c r="I156" s="46"/>
      <c r="J156" s="56"/>
      <c r="K156" s="86"/>
    </row>
    <row r="157" spans="1:11" x14ac:dyDescent="0.25">
      <c r="A157" s="84"/>
      <c r="B157" s="47"/>
      <c r="C157" s="46"/>
      <c r="D157" s="91"/>
      <c r="E157" s="91"/>
      <c r="F157" s="91"/>
      <c r="G157" s="91"/>
      <c r="H157" s="73"/>
      <c r="I157" s="46"/>
      <c r="J157" s="56"/>
      <c r="K157" s="86"/>
    </row>
    <row r="158" spans="1:11" x14ac:dyDescent="0.25">
      <c r="A158" s="84"/>
      <c r="B158" s="47"/>
      <c r="C158" s="46"/>
      <c r="D158" s="91"/>
      <c r="E158" s="91"/>
      <c r="F158" s="91"/>
      <c r="G158" s="91"/>
      <c r="H158" s="73"/>
      <c r="I158" s="46"/>
      <c r="J158" s="56"/>
      <c r="K158" s="86"/>
    </row>
    <row r="159" spans="1:11" x14ac:dyDescent="0.25">
      <c r="A159" s="84"/>
      <c r="B159" s="47"/>
      <c r="C159" s="46"/>
      <c r="D159" s="91"/>
      <c r="E159" s="91"/>
      <c r="F159" s="91"/>
      <c r="G159" s="91"/>
      <c r="H159" s="73"/>
      <c r="I159" s="46"/>
      <c r="J159" s="56"/>
      <c r="K159" s="86"/>
    </row>
    <row r="160" spans="1:11" x14ac:dyDescent="0.25">
      <c r="A160" s="84"/>
      <c r="B160" s="47"/>
      <c r="C160" s="46"/>
      <c r="D160" s="91"/>
      <c r="E160" s="91"/>
      <c r="F160" s="91"/>
      <c r="G160" s="91"/>
      <c r="H160" s="73"/>
      <c r="I160" s="46"/>
      <c r="J160" s="56"/>
      <c r="K160" s="86"/>
    </row>
    <row r="161" spans="1:11" x14ac:dyDescent="0.25">
      <c r="A161" s="84"/>
      <c r="B161" s="47"/>
      <c r="C161" s="46"/>
      <c r="D161" s="91"/>
      <c r="E161" s="91"/>
      <c r="F161" s="91"/>
      <c r="G161" s="91"/>
      <c r="H161" s="73"/>
      <c r="I161" s="46"/>
      <c r="J161" s="56"/>
      <c r="K161" s="86"/>
    </row>
    <row r="162" spans="1:11" x14ac:dyDescent="0.25">
      <c r="A162" s="84"/>
      <c r="B162" s="47"/>
      <c r="C162" s="46"/>
      <c r="D162" s="91"/>
      <c r="E162" s="91"/>
      <c r="F162" s="91"/>
      <c r="G162" s="91"/>
      <c r="H162" s="73"/>
      <c r="I162" s="46"/>
      <c r="J162" s="56"/>
      <c r="K162" s="86"/>
    </row>
    <row r="163" spans="1:11" x14ac:dyDescent="0.25">
      <c r="A163" s="84"/>
      <c r="B163" s="47"/>
      <c r="C163" s="46"/>
      <c r="D163" s="91"/>
      <c r="E163" s="91"/>
      <c r="F163" s="91"/>
      <c r="G163" s="91"/>
      <c r="H163" s="73"/>
      <c r="I163" s="46"/>
      <c r="J163" s="56"/>
      <c r="K163" s="86"/>
    </row>
    <row r="164" spans="1:11" x14ac:dyDescent="0.25">
      <c r="A164" s="84"/>
      <c r="B164" s="47"/>
      <c r="C164" s="46"/>
      <c r="D164" s="91"/>
      <c r="E164" s="91"/>
      <c r="F164" s="91"/>
      <c r="G164" s="91"/>
      <c r="H164" s="73"/>
      <c r="I164" s="46"/>
      <c r="J164" s="56"/>
      <c r="K164" s="86"/>
    </row>
    <row r="165" spans="1:11" x14ac:dyDescent="0.25">
      <c r="A165" s="84"/>
      <c r="B165" s="47"/>
      <c r="C165" s="46"/>
      <c r="D165" s="91"/>
      <c r="E165" s="91"/>
      <c r="F165" s="91"/>
      <c r="G165" s="91"/>
      <c r="H165" s="73"/>
      <c r="I165" s="46"/>
      <c r="J165" s="56"/>
      <c r="K165" s="86"/>
    </row>
    <row r="166" spans="1:11" x14ac:dyDescent="0.25">
      <c r="A166" s="84"/>
      <c r="B166" s="47"/>
      <c r="C166" s="46"/>
      <c r="D166" s="91"/>
      <c r="E166" s="91"/>
      <c r="F166" s="91"/>
      <c r="G166" s="91"/>
      <c r="H166" s="73"/>
      <c r="I166" s="46"/>
      <c r="J166" s="56"/>
      <c r="K166" s="86"/>
    </row>
    <row r="167" spans="1:11" x14ac:dyDescent="0.25">
      <c r="A167" s="84"/>
      <c r="B167" s="47"/>
      <c r="C167" s="46"/>
      <c r="D167" s="91"/>
      <c r="E167" s="91"/>
      <c r="F167" s="91"/>
      <c r="G167" s="91"/>
      <c r="H167" s="73"/>
      <c r="I167" s="46"/>
      <c r="J167" s="56"/>
      <c r="K167" s="86"/>
    </row>
    <row r="168" spans="1:11" x14ac:dyDescent="0.25">
      <c r="A168" s="84"/>
      <c r="B168" s="47"/>
      <c r="C168" s="46"/>
      <c r="D168" s="91"/>
      <c r="E168" s="91"/>
      <c r="F168" s="91"/>
      <c r="G168" s="91"/>
      <c r="H168" s="73"/>
      <c r="I168" s="46"/>
      <c r="J168" s="56"/>
      <c r="K168" s="86"/>
    </row>
    <row r="169" spans="1:11" x14ac:dyDescent="0.25">
      <c r="A169" s="84"/>
      <c r="B169" s="47"/>
      <c r="C169" s="46"/>
      <c r="D169" s="91"/>
      <c r="E169" s="91"/>
      <c r="F169" s="91"/>
      <c r="G169" s="91"/>
      <c r="H169" s="73"/>
      <c r="I169" s="46"/>
      <c r="J169" s="56"/>
      <c r="K169" s="86"/>
    </row>
    <row r="170" spans="1:11" x14ac:dyDescent="0.25">
      <c r="A170" s="84"/>
      <c r="B170" s="47"/>
      <c r="C170" s="159"/>
      <c r="D170" s="123"/>
      <c r="E170" s="123"/>
      <c r="F170" s="123"/>
      <c r="G170" s="91"/>
      <c r="H170" s="73"/>
      <c r="I170" s="46"/>
      <c r="J170" s="56"/>
      <c r="K170" s="86"/>
    </row>
    <row r="171" spans="1:11" x14ac:dyDescent="0.25">
      <c r="A171" s="371" t="s">
        <v>116</v>
      </c>
      <c r="B171" s="372"/>
      <c r="C171" s="372"/>
      <c r="D171" s="372"/>
      <c r="E171" s="372"/>
      <c r="F171" s="372"/>
      <c r="G171" s="372"/>
      <c r="H171" s="372"/>
      <c r="I171" s="372"/>
      <c r="J171" s="372"/>
      <c r="K171" s="373"/>
    </row>
    <row r="172" spans="1:11" x14ac:dyDescent="0.25">
      <c r="A172" s="348" t="s">
        <v>119</v>
      </c>
      <c r="B172" s="349"/>
      <c r="C172" s="349"/>
      <c r="D172" s="349"/>
      <c r="E172" s="349"/>
      <c r="F172" s="349"/>
      <c r="G172" s="349"/>
      <c r="H172" s="349"/>
      <c r="I172" s="349"/>
      <c r="J172" s="349"/>
      <c r="K172" s="350"/>
    </row>
    <row r="173" spans="1:11" x14ac:dyDescent="0.25">
      <c r="A173" s="351" t="s">
        <v>5</v>
      </c>
      <c r="B173" s="351" t="s">
        <v>6</v>
      </c>
      <c r="C173" s="351" t="s">
        <v>7</v>
      </c>
      <c r="D173" s="351" t="s">
        <v>8</v>
      </c>
      <c r="E173" s="98" t="s">
        <v>9</v>
      </c>
      <c r="F173" s="366" t="s">
        <v>10</v>
      </c>
      <c r="G173" s="354"/>
      <c r="H173" s="351" t="s">
        <v>11</v>
      </c>
      <c r="I173" s="351" t="s">
        <v>12</v>
      </c>
      <c r="J173" s="351" t="s">
        <v>120</v>
      </c>
      <c r="K173" s="351"/>
    </row>
    <row r="174" spans="1:11" x14ac:dyDescent="0.25">
      <c r="A174" s="352"/>
      <c r="B174" s="352"/>
      <c r="C174" s="352"/>
      <c r="D174" s="352"/>
      <c r="E174" s="7">
        <v>2015</v>
      </c>
      <c r="F174" s="7">
        <v>2018</v>
      </c>
      <c r="G174" s="7">
        <v>2019</v>
      </c>
      <c r="H174" s="352"/>
      <c r="I174" s="352"/>
      <c r="J174" s="352"/>
      <c r="K174" s="352"/>
    </row>
    <row r="175" spans="1:11" x14ac:dyDescent="0.25">
      <c r="A175" s="8">
        <v>3.1</v>
      </c>
      <c r="B175" s="345" t="s">
        <v>57</v>
      </c>
      <c r="C175" s="346" t="s">
        <v>58</v>
      </c>
      <c r="D175" s="9" t="s">
        <v>14</v>
      </c>
      <c r="E175" s="404">
        <v>0.95</v>
      </c>
      <c r="F175" s="404">
        <v>0.95</v>
      </c>
      <c r="G175" s="401">
        <v>0.95</v>
      </c>
      <c r="H175" s="1"/>
      <c r="I175" s="346" t="s">
        <v>59</v>
      </c>
      <c r="J175" s="26"/>
      <c r="K175" s="394"/>
    </row>
    <row r="176" spans="1:11" x14ac:dyDescent="0.25">
      <c r="A176" s="30"/>
      <c r="B176" s="363"/>
      <c r="C176" s="347"/>
      <c r="D176" s="9" t="s">
        <v>16</v>
      </c>
      <c r="E176" s="405"/>
      <c r="F176" s="405"/>
      <c r="G176" s="402"/>
      <c r="H176" s="37"/>
      <c r="I176" s="347"/>
      <c r="J176" s="22"/>
      <c r="K176" s="395"/>
    </row>
    <row r="177" spans="1:11" x14ac:dyDescent="0.25">
      <c r="A177" s="30"/>
      <c r="B177" s="363"/>
      <c r="C177" s="347"/>
      <c r="D177" s="9" t="s">
        <v>17</v>
      </c>
      <c r="E177" s="406"/>
      <c r="F177" s="406"/>
      <c r="G177" s="403"/>
      <c r="H177" s="3"/>
      <c r="I177" s="347"/>
      <c r="J177" s="27"/>
      <c r="K177" s="34"/>
    </row>
    <row r="178" spans="1:11" x14ac:dyDescent="0.25">
      <c r="A178" s="30"/>
      <c r="B178" s="363"/>
      <c r="C178" s="364"/>
      <c r="D178" s="92" t="s">
        <v>18</v>
      </c>
      <c r="E178" s="109">
        <v>0.95</v>
      </c>
      <c r="F178" s="109">
        <f>SUM(F175)</f>
        <v>0.95</v>
      </c>
      <c r="G178" s="132">
        <v>0.95</v>
      </c>
      <c r="H178" s="1"/>
      <c r="I178" s="346" t="s">
        <v>60</v>
      </c>
      <c r="J178" s="367"/>
      <c r="K178" s="79"/>
    </row>
    <row r="179" spans="1:11" x14ac:dyDescent="0.25">
      <c r="A179" s="30"/>
      <c r="B179" s="363"/>
      <c r="C179" s="15" t="s">
        <v>19</v>
      </c>
      <c r="D179" s="9" t="s">
        <v>14</v>
      </c>
      <c r="E179" s="16">
        <v>5</v>
      </c>
      <c r="F179" s="16">
        <v>8</v>
      </c>
      <c r="G179" s="133">
        <v>9</v>
      </c>
      <c r="H179" s="370"/>
      <c r="I179" s="347"/>
      <c r="J179" s="368"/>
      <c r="K179" s="396"/>
    </row>
    <row r="180" spans="1:11" x14ac:dyDescent="0.25">
      <c r="A180" s="30"/>
      <c r="B180" s="363"/>
      <c r="C180" s="13" t="s">
        <v>61</v>
      </c>
      <c r="D180" s="9" t="s">
        <v>16</v>
      </c>
      <c r="E180" s="16">
        <v>10</v>
      </c>
      <c r="F180" s="17">
        <v>15</v>
      </c>
      <c r="G180" s="133">
        <v>15</v>
      </c>
      <c r="H180" s="361"/>
      <c r="I180" s="364"/>
      <c r="J180" s="369"/>
      <c r="K180" s="397"/>
    </row>
    <row r="181" spans="1:11" x14ac:dyDescent="0.25">
      <c r="A181" s="30"/>
      <c r="B181" s="363"/>
      <c r="C181" s="13"/>
      <c r="D181" s="9" t="s">
        <v>17</v>
      </c>
      <c r="E181" s="17">
        <v>10</v>
      </c>
      <c r="F181" s="17">
        <v>25</v>
      </c>
      <c r="G181" s="133">
        <v>30</v>
      </c>
      <c r="H181" s="1"/>
      <c r="I181" s="346" t="s">
        <v>62</v>
      </c>
      <c r="J181" s="367"/>
      <c r="K181" s="394"/>
    </row>
    <row r="182" spans="1:11" x14ac:dyDescent="0.25">
      <c r="A182" s="30"/>
      <c r="B182" s="13"/>
      <c r="C182" s="103" t="s">
        <v>50</v>
      </c>
      <c r="D182" s="92" t="s">
        <v>18</v>
      </c>
      <c r="E182" s="92">
        <f>SUM(E179:E181)</f>
        <v>25</v>
      </c>
      <c r="F182" s="92">
        <f>SUM(F179:F181)</f>
        <v>48</v>
      </c>
      <c r="G182" s="134">
        <f t="shared" ref="G182" si="11">SUM(G179:G181)</f>
        <v>54</v>
      </c>
      <c r="H182" s="12"/>
      <c r="I182" s="347"/>
      <c r="J182" s="368"/>
      <c r="K182" s="395"/>
    </row>
    <row r="183" spans="1:11" x14ac:dyDescent="0.25">
      <c r="A183" s="30"/>
      <c r="B183" s="13"/>
      <c r="C183" s="103"/>
      <c r="D183" s="51"/>
      <c r="E183" s="52"/>
      <c r="F183" s="52"/>
      <c r="G183" s="123"/>
      <c r="H183" s="3"/>
      <c r="I183" s="364"/>
      <c r="J183" s="369"/>
      <c r="K183" s="398"/>
    </row>
    <row r="184" spans="1:11" ht="18" customHeight="1" x14ac:dyDescent="0.25">
      <c r="A184" s="8">
        <v>3.2</v>
      </c>
      <c r="B184" s="344" t="s">
        <v>63</v>
      </c>
      <c r="C184" s="346" t="s">
        <v>112</v>
      </c>
      <c r="D184" s="9" t="s">
        <v>14</v>
      </c>
      <c r="E184" s="374" t="s">
        <v>110</v>
      </c>
      <c r="F184" s="374" t="s">
        <v>111</v>
      </c>
      <c r="G184" s="374" t="s">
        <v>111</v>
      </c>
      <c r="H184" s="1"/>
      <c r="I184" s="344" t="s">
        <v>64</v>
      </c>
      <c r="J184" s="377"/>
      <c r="K184" s="79"/>
    </row>
    <row r="185" spans="1:11" ht="18" customHeight="1" x14ac:dyDescent="0.25">
      <c r="A185" s="30"/>
      <c r="B185" s="344"/>
      <c r="C185" s="347"/>
      <c r="D185" s="9" t="s">
        <v>16</v>
      </c>
      <c r="E185" s="375"/>
      <c r="F185" s="375"/>
      <c r="G185" s="375"/>
      <c r="H185" s="3"/>
      <c r="I185" s="344"/>
      <c r="J185" s="377"/>
      <c r="K185" s="77"/>
    </row>
    <row r="186" spans="1:11" ht="18" customHeight="1" x14ac:dyDescent="0.25">
      <c r="A186" s="30"/>
      <c r="B186" s="344"/>
      <c r="C186" s="347"/>
      <c r="D186" s="9" t="s">
        <v>17</v>
      </c>
      <c r="E186" s="376"/>
      <c r="F186" s="376"/>
      <c r="G186" s="376"/>
      <c r="H186" s="360"/>
      <c r="I186" s="365" t="s">
        <v>65</v>
      </c>
      <c r="J186" s="367"/>
      <c r="K186" s="399"/>
    </row>
    <row r="187" spans="1:11" x14ac:dyDescent="0.25">
      <c r="A187" s="30"/>
      <c r="B187" s="344"/>
      <c r="C187" s="364"/>
      <c r="D187" s="92" t="s">
        <v>18</v>
      </c>
      <c r="E187" s="20"/>
      <c r="F187" s="20"/>
      <c r="G187" s="122"/>
      <c r="H187" s="361"/>
      <c r="I187" s="365"/>
      <c r="J187" s="369"/>
      <c r="K187" s="400"/>
    </row>
    <row r="188" spans="1:11" x14ac:dyDescent="0.25">
      <c r="A188" s="30"/>
      <c r="B188" s="345"/>
      <c r="C188" s="58" t="s">
        <v>66</v>
      </c>
      <c r="D188" s="9" t="s">
        <v>14</v>
      </c>
      <c r="E188" s="379">
        <v>3</v>
      </c>
      <c r="F188" s="379">
        <v>3</v>
      </c>
      <c r="G188" s="385">
        <v>3</v>
      </c>
      <c r="H188" s="360"/>
      <c r="I188" s="347" t="s">
        <v>67</v>
      </c>
      <c r="J188" s="367"/>
      <c r="K188" s="394"/>
    </row>
    <row r="189" spans="1:11" x14ac:dyDescent="0.25">
      <c r="A189" s="30"/>
      <c r="B189" s="13"/>
      <c r="C189" s="32" t="s">
        <v>68</v>
      </c>
      <c r="D189" s="9" t="s">
        <v>16</v>
      </c>
      <c r="E189" s="380"/>
      <c r="F189" s="380"/>
      <c r="G189" s="386"/>
      <c r="H189" s="361"/>
      <c r="I189" s="364"/>
      <c r="J189" s="369"/>
      <c r="K189" s="398"/>
    </row>
    <row r="190" spans="1:11" x14ac:dyDescent="0.25">
      <c r="A190" s="30"/>
      <c r="B190" s="13"/>
      <c r="C190" s="13" t="s">
        <v>69</v>
      </c>
      <c r="D190" s="9" t="s">
        <v>17</v>
      </c>
      <c r="E190" s="381"/>
      <c r="F190" s="381"/>
      <c r="G190" s="387"/>
      <c r="H190" s="360"/>
      <c r="I190" s="346" t="s">
        <v>70</v>
      </c>
      <c r="J190" s="367"/>
      <c r="K190" s="394"/>
    </row>
    <row r="191" spans="1:11" x14ac:dyDescent="0.25">
      <c r="A191" s="30"/>
      <c r="B191" s="13"/>
      <c r="C191" s="13"/>
      <c r="D191" s="92" t="s">
        <v>18</v>
      </c>
      <c r="E191" s="20">
        <f>SUM(E188)</f>
        <v>3</v>
      </c>
      <c r="F191" s="20">
        <f>SUM(F188)</f>
        <v>3</v>
      </c>
      <c r="G191" s="128">
        <f t="shared" ref="G191" si="12">SUM(G188)</f>
        <v>3</v>
      </c>
      <c r="H191" s="370"/>
      <c r="I191" s="347"/>
      <c r="J191" s="368"/>
      <c r="K191" s="395"/>
    </row>
    <row r="192" spans="1:11" x14ac:dyDescent="0.25">
      <c r="A192" s="30"/>
      <c r="B192" s="13"/>
      <c r="C192" s="24" t="s">
        <v>71</v>
      </c>
      <c r="D192" s="9" t="s">
        <v>14</v>
      </c>
      <c r="E192" s="17">
        <v>15</v>
      </c>
      <c r="F192" s="17">
        <v>30</v>
      </c>
      <c r="G192" s="127">
        <v>35</v>
      </c>
      <c r="H192" s="370"/>
      <c r="I192" s="347"/>
      <c r="J192" s="368"/>
      <c r="K192" s="395"/>
    </row>
    <row r="193" spans="1:11" x14ac:dyDescent="0.25">
      <c r="A193" s="30"/>
      <c r="B193" s="13"/>
      <c r="C193" s="13" t="s">
        <v>72</v>
      </c>
      <c r="D193" s="9" t="s">
        <v>16</v>
      </c>
      <c r="E193" s="17">
        <v>20</v>
      </c>
      <c r="F193" s="17">
        <v>35</v>
      </c>
      <c r="G193" s="127">
        <v>40</v>
      </c>
      <c r="H193" s="370"/>
      <c r="I193" s="5"/>
      <c r="J193" s="368"/>
      <c r="K193" s="395"/>
    </row>
    <row r="194" spans="1:11" x14ac:dyDescent="0.25">
      <c r="A194" s="30"/>
      <c r="B194" s="13"/>
      <c r="C194" s="13"/>
      <c r="D194" s="9" t="s">
        <v>17</v>
      </c>
      <c r="E194" s="17">
        <v>80</v>
      </c>
      <c r="F194" s="17">
        <v>110</v>
      </c>
      <c r="G194" s="127">
        <v>120</v>
      </c>
      <c r="H194" s="370"/>
      <c r="I194" s="5"/>
      <c r="J194" s="368"/>
      <c r="K194" s="395"/>
    </row>
    <row r="195" spans="1:11" x14ac:dyDescent="0.25">
      <c r="A195" s="30"/>
      <c r="B195" s="13"/>
      <c r="C195" s="41"/>
      <c r="D195" s="92" t="s">
        <v>18</v>
      </c>
      <c r="E195" s="20">
        <f>SUM(E192:E194)</f>
        <v>115</v>
      </c>
      <c r="F195" s="20">
        <f>SUM(F192:F194)</f>
        <v>175</v>
      </c>
      <c r="G195" s="128">
        <f t="shared" ref="G195" si="13">SUM(G192:G194)</f>
        <v>195</v>
      </c>
      <c r="H195" s="361"/>
      <c r="I195" s="40"/>
      <c r="J195" s="369"/>
      <c r="K195" s="398"/>
    </row>
    <row r="196" spans="1:11" x14ac:dyDescent="0.25">
      <c r="A196" s="42"/>
      <c r="B196" s="43"/>
      <c r="C196" s="28"/>
      <c r="D196" s="29"/>
      <c r="E196" s="29"/>
      <c r="F196" s="29"/>
      <c r="G196" s="29"/>
      <c r="H196" s="31"/>
      <c r="I196" s="44"/>
      <c r="J196" s="54"/>
      <c r="K196" s="55"/>
    </row>
    <row r="197" spans="1:11" x14ac:dyDescent="0.25">
      <c r="A197" s="45"/>
      <c r="B197" s="46"/>
      <c r="C197" s="28"/>
      <c r="D197" s="29"/>
      <c r="E197" s="29"/>
      <c r="F197" s="29"/>
      <c r="G197" s="29"/>
      <c r="H197" s="31"/>
      <c r="I197" s="47"/>
      <c r="J197" s="56"/>
      <c r="K197" s="49"/>
    </row>
    <row r="198" spans="1:11" x14ac:dyDescent="0.25">
      <c r="A198" s="45"/>
      <c r="B198" s="46"/>
      <c r="C198" s="28"/>
      <c r="D198" s="29"/>
      <c r="E198" s="29"/>
      <c r="F198" s="29"/>
      <c r="G198" s="29"/>
      <c r="H198" s="31"/>
      <c r="I198" s="47"/>
      <c r="J198" s="56"/>
      <c r="K198" s="49"/>
    </row>
    <row r="199" spans="1:11" x14ac:dyDescent="0.25">
      <c r="A199" s="45"/>
      <c r="B199" s="46"/>
      <c r="C199" s="28"/>
      <c r="D199" s="29"/>
      <c r="E199" s="29"/>
      <c r="F199" s="29"/>
      <c r="G199" s="29"/>
      <c r="H199" s="31"/>
      <c r="I199" s="47"/>
      <c r="J199" s="56"/>
      <c r="K199" s="49"/>
    </row>
    <row r="200" spans="1:11" x14ac:dyDescent="0.25">
      <c r="A200" s="45"/>
      <c r="B200" s="46"/>
      <c r="C200" s="28"/>
      <c r="D200" s="29"/>
      <c r="E200" s="29"/>
      <c r="F200" s="29"/>
      <c r="G200" s="29"/>
      <c r="H200" s="31"/>
      <c r="I200" s="47"/>
      <c r="J200" s="56"/>
      <c r="K200" s="49"/>
    </row>
    <row r="201" spans="1:11" x14ac:dyDescent="0.25">
      <c r="A201" s="45"/>
      <c r="B201" s="46"/>
      <c r="C201" s="28"/>
      <c r="D201" s="29"/>
      <c r="E201" s="29"/>
      <c r="F201" s="29"/>
      <c r="G201" s="29"/>
      <c r="H201" s="31"/>
      <c r="I201" s="47"/>
      <c r="J201" s="56"/>
      <c r="K201" s="49"/>
    </row>
    <row r="202" spans="1:11" x14ac:dyDescent="0.25">
      <c r="A202" s="45"/>
      <c r="B202" s="46"/>
      <c r="C202" s="28"/>
      <c r="D202" s="29"/>
      <c r="E202" s="29"/>
      <c r="F202" s="29"/>
      <c r="G202" s="29"/>
      <c r="H202" s="31"/>
      <c r="I202" s="47"/>
      <c r="J202" s="56"/>
      <c r="K202" s="49"/>
    </row>
    <row r="203" spans="1:11" x14ac:dyDescent="0.25">
      <c r="A203" s="45"/>
      <c r="B203" s="46"/>
      <c r="C203" s="28"/>
      <c r="D203" s="29"/>
      <c r="E203" s="29"/>
      <c r="F203" s="29"/>
      <c r="G203" s="29"/>
      <c r="H203" s="31"/>
      <c r="I203" s="47"/>
      <c r="J203" s="56"/>
      <c r="K203" s="49"/>
    </row>
    <row r="204" spans="1:11" x14ac:dyDescent="0.25">
      <c r="A204" s="45"/>
      <c r="B204" s="46"/>
      <c r="C204" s="28"/>
      <c r="D204" s="29"/>
      <c r="E204" s="29"/>
      <c r="F204" s="29"/>
      <c r="G204" s="29"/>
      <c r="H204" s="31"/>
      <c r="I204" s="47"/>
      <c r="J204" s="56"/>
      <c r="K204" s="49"/>
    </row>
    <row r="205" spans="1:11" x14ac:dyDescent="0.25">
      <c r="A205" s="45"/>
      <c r="B205" s="46"/>
      <c r="C205" s="28"/>
      <c r="D205" s="29"/>
      <c r="E205" s="29"/>
      <c r="F205" s="29"/>
      <c r="G205" s="29"/>
      <c r="H205" s="31"/>
      <c r="I205" s="47"/>
      <c r="J205" s="56"/>
      <c r="K205" s="49"/>
    </row>
    <row r="206" spans="1:11" x14ac:dyDescent="0.25">
      <c r="A206" s="45"/>
      <c r="B206" s="46"/>
      <c r="C206" s="28"/>
      <c r="D206" s="29"/>
      <c r="E206" s="29"/>
      <c r="F206" s="29"/>
      <c r="G206" s="29"/>
      <c r="H206" s="31"/>
      <c r="I206" s="47"/>
      <c r="J206" s="56"/>
      <c r="K206" s="49"/>
    </row>
    <row r="207" spans="1:11" x14ac:dyDescent="0.25">
      <c r="A207" s="45"/>
      <c r="B207" s="46"/>
      <c r="C207" s="28"/>
      <c r="D207" s="29"/>
      <c r="E207" s="29"/>
      <c r="F207" s="29"/>
      <c r="G207" s="29"/>
      <c r="H207" s="31"/>
      <c r="I207" s="47"/>
      <c r="J207" s="56"/>
      <c r="K207" s="49"/>
    </row>
    <row r="208" spans="1:11" x14ac:dyDescent="0.25">
      <c r="A208" s="45"/>
      <c r="B208" s="46"/>
      <c r="C208" s="28"/>
      <c r="D208" s="29"/>
      <c r="E208" s="29"/>
      <c r="F208" s="29"/>
      <c r="G208" s="29"/>
      <c r="H208" s="31"/>
      <c r="I208" s="47"/>
      <c r="J208" s="56"/>
      <c r="K208" s="49"/>
    </row>
    <row r="209" spans="1:11" x14ac:dyDescent="0.25">
      <c r="A209" s="45"/>
      <c r="B209" s="46"/>
      <c r="C209" s="28"/>
      <c r="D209" s="29"/>
      <c r="E209" s="29"/>
      <c r="F209" s="29"/>
      <c r="G209" s="29"/>
      <c r="H209" s="31"/>
      <c r="I209" s="47"/>
      <c r="J209" s="56"/>
      <c r="K209" s="49"/>
    </row>
    <row r="210" spans="1:11" x14ac:dyDescent="0.25">
      <c r="A210" s="45"/>
      <c r="B210" s="46"/>
      <c r="C210" s="28"/>
      <c r="D210" s="29"/>
      <c r="E210" s="29"/>
      <c r="F210" s="29"/>
      <c r="G210" s="29"/>
      <c r="H210" s="31"/>
      <c r="I210" s="47"/>
      <c r="J210" s="56"/>
      <c r="K210" s="49"/>
    </row>
    <row r="211" spans="1:11" x14ac:dyDescent="0.25">
      <c r="A211" s="45"/>
      <c r="B211" s="46"/>
      <c r="C211" s="28"/>
      <c r="D211" s="29"/>
      <c r="E211" s="29"/>
      <c r="F211" s="29"/>
      <c r="G211" s="29"/>
      <c r="H211" s="31"/>
      <c r="I211" s="47"/>
      <c r="J211" s="56"/>
      <c r="K211" s="49"/>
    </row>
    <row r="212" spans="1:11" x14ac:dyDescent="0.25">
      <c r="A212" s="45"/>
      <c r="B212" s="46"/>
      <c r="C212" s="28"/>
      <c r="D212" s="29"/>
      <c r="E212" s="29"/>
      <c r="F212" s="29"/>
      <c r="G212" s="29"/>
      <c r="H212" s="31"/>
      <c r="I212" s="47"/>
      <c r="J212" s="56"/>
      <c r="K212" s="49"/>
    </row>
    <row r="213" spans="1:11" x14ac:dyDescent="0.25">
      <c r="A213" s="45"/>
      <c r="B213" s="46"/>
      <c r="C213" s="28"/>
      <c r="D213" s="29"/>
      <c r="E213" s="29"/>
      <c r="F213" s="29"/>
      <c r="G213" s="29"/>
      <c r="H213" s="31"/>
      <c r="I213" s="47"/>
      <c r="J213" s="56"/>
      <c r="K213" s="49"/>
    </row>
    <row r="214" spans="1:11" x14ac:dyDescent="0.25">
      <c r="A214" s="45"/>
      <c r="B214" s="46"/>
      <c r="C214" s="28"/>
      <c r="D214" s="29"/>
      <c r="E214" s="29"/>
      <c r="F214" s="29"/>
      <c r="G214" s="29"/>
      <c r="H214" s="31"/>
      <c r="I214" s="47"/>
      <c r="J214" s="56"/>
      <c r="K214" s="49"/>
    </row>
    <row r="215" spans="1:11" x14ac:dyDescent="0.25">
      <c r="A215" s="45"/>
      <c r="B215" s="46"/>
      <c r="C215" s="28"/>
      <c r="D215" s="29"/>
      <c r="E215" s="29"/>
      <c r="F215" s="29"/>
      <c r="G215" s="29"/>
      <c r="H215" s="31"/>
      <c r="I215" s="47"/>
      <c r="J215" s="56"/>
      <c r="K215" s="49"/>
    </row>
    <row r="216" spans="1:11" x14ac:dyDescent="0.25">
      <c r="A216" s="45"/>
      <c r="B216" s="46"/>
      <c r="C216" s="28"/>
      <c r="D216" s="29"/>
      <c r="E216" s="29"/>
      <c r="F216" s="29"/>
      <c r="G216" s="29"/>
      <c r="H216" s="31"/>
      <c r="I216" s="47"/>
      <c r="J216" s="56"/>
      <c r="K216" s="49"/>
    </row>
    <row r="217" spans="1:11" x14ac:dyDescent="0.25">
      <c r="A217" s="104" t="s">
        <v>88</v>
      </c>
      <c r="B217" s="105"/>
      <c r="C217" s="59"/>
      <c r="D217" s="59"/>
      <c r="E217" s="59"/>
      <c r="F217" s="59"/>
      <c r="G217" s="59"/>
      <c r="H217" s="59"/>
      <c r="I217" s="59"/>
      <c r="J217" s="54"/>
      <c r="K217" s="67"/>
    </row>
    <row r="218" spans="1:11" x14ac:dyDescent="0.25">
      <c r="A218" s="110" t="s">
        <v>117</v>
      </c>
      <c r="B218" s="106"/>
      <c r="C218" s="50"/>
      <c r="D218" s="50"/>
      <c r="E218" s="50"/>
      <c r="F218" s="50"/>
      <c r="G218" s="50"/>
      <c r="H218" s="50"/>
      <c r="I218" s="50"/>
      <c r="J218" s="57"/>
      <c r="K218" s="68"/>
    </row>
    <row r="219" spans="1:11" ht="42.75" x14ac:dyDescent="0.25">
      <c r="A219" s="351" t="s">
        <v>5</v>
      </c>
      <c r="B219" s="351" t="s">
        <v>6</v>
      </c>
      <c r="C219" s="351" t="s">
        <v>7</v>
      </c>
      <c r="D219" s="351" t="s">
        <v>8</v>
      </c>
      <c r="E219" s="98" t="s">
        <v>9</v>
      </c>
      <c r="F219" s="366" t="s">
        <v>10</v>
      </c>
      <c r="G219" s="354"/>
      <c r="H219" s="98" t="s">
        <v>11</v>
      </c>
      <c r="I219" s="98" t="s">
        <v>12</v>
      </c>
      <c r="J219" s="366" t="s">
        <v>120</v>
      </c>
      <c r="K219" s="354"/>
    </row>
    <row r="220" spans="1:11" x14ac:dyDescent="0.25">
      <c r="A220" s="352"/>
      <c r="B220" s="352"/>
      <c r="C220" s="352"/>
      <c r="D220" s="352"/>
      <c r="E220" s="7">
        <v>2015</v>
      </c>
      <c r="F220" s="61">
        <v>2018</v>
      </c>
      <c r="G220" s="61">
        <v>2019</v>
      </c>
      <c r="H220" s="99"/>
      <c r="I220" s="99"/>
      <c r="J220" s="99"/>
      <c r="K220" s="99"/>
    </row>
    <row r="221" spans="1:11" x14ac:dyDescent="0.25">
      <c r="A221" s="8">
        <v>4.0999999999999996</v>
      </c>
      <c r="B221" s="345" t="s">
        <v>89</v>
      </c>
      <c r="C221" s="346" t="s">
        <v>90</v>
      </c>
      <c r="D221" s="9" t="s">
        <v>14</v>
      </c>
      <c r="E221" s="17">
        <v>40</v>
      </c>
      <c r="F221" s="62">
        <v>50</v>
      </c>
      <c r="G221" s="127">
        <v>50</v>
      </c>
      <c r="H221" s="1"/>
      <c r="I221" s="346" t="s">
        <v>91</v>
      </c>
      <c r="J221" s="367"/>
      <c r="K221" s="394"/>
    </row>
    <row r="222" spans="1:11" x14ac:dyDescent="0.25">
      <c r="A222" s="30"/>
      <c r="B222" s="363"/>
      <c r="C222" s="347"/>
      <c r="D222" s="9" t="s">
        <v>16</v>
      </c>
      <c r="E222" s="17">
        <v>20</v>
      </c>
      <c r="F222" s="62">
        <v>35</v>
      </c>
      <c r="G222" s="127">
        <v>40</v>
      </c>
      <c r="H222" s="37"/>
      <c r="I222" s="347"/>
      <c r="J222" s="368"/>
      <c r="K222" s="395"/>
    </row>
    <row r="223" spans="1:11" x14ac:dyDescent="0.25">
      <c r="A223" s="30"/>
      <c r="B223" s="363"/>
      <c r="C223" s="347"/>
      <c r="D223" s="25" t="s">
        <v>17</v>
      </c>
      <c r="E223" s="17">
        <v>50</v>
      </c>
      <c r="F223" s="62">
        <v>50</v>
      </c>
      <c r="G223" s="127">
        <v>50</v>
      </c>
      <c r="H223" s="37"/>
      <c r="I223" s="347"/>
      <c r="J223" s="368"/>
      <c r="K223" s="395"/>
    </row>
    <row r="224" spans="1:11" x14ac:dyDescent="0.25">
      <c r="A224" s="30"/>
      <c r="B224" s="363"/>
      <c r="C224" s="347"/>
      <c r="D224" s="92" t="s">
        <v>18</v>
      </c>
      <c r="E224" s="20">
        <f>SUM(E221:E223)</f>
        <v>110</v>
      </c>
      <c r="F224" s="63">
        <f>SUM(F221:F223)</f>
        <v>135</v>
      </c>
      <c r="G224" s="128">
        <f t="shared" ref="G224" si="14">SUM(G221:G223)</f>
        <v>140</v>
      </c>
      <c r="H224" s="3"/>
      <c r="I224" s="364"/>
      <c r="J224" s="369"/>
      <c r="K224" s="398"/>
    </row>
    <row r="225" spans="1:11" x14ac:dyDescent="0.25">
      <c r="A225" s="30"/>
      <c r="B225" s="363"/>
      <c r="C225" s="347"/>
      <c r="D225" s="53"/>
      <c r="E225" s="64"/>
      <c r="F225" s="64"/>
      <c r="G225" s="64"/>
      <c r="H225" s="1"/>
      <c r="I225" s="346" t="s">
        <v>92</v>
      </c>
      <c r="J225" s="26"/>
      <c r="K225" s="95"/>
    </row>
    <row r="226" spans="1:11" x14ac:dyDescent="0.25">
      <c r="A226" s="30"/>
      <c r="B226" s="363"/>
      <c r="C226" s="15" t="s">
        <v>19</v>
      </c>
      <c r="D226" s="9" t="s">
        <v>14</v>
      </c>
      <c r="E226" s="388">
        <v>3000</v>
      </c>
      <c r="F226" s="391">
        <v>7500</v>
      </c>
      <c r="G226" s="382">
        <v>10000</v>
      </c>
      <c r="H226" s="3"/>
      <c r="I226" s="364"/>
      <c r="J226" s="27"/>
      <c r="K226" s="96"/>
    </row>
    <row r="227" spans="1:11" x14ac:dyDescent="0.25">
      <c r="A227" s="30"/>
      <c r="B227" s="363"/>
      <c r="C227" s="378" t="s">
        <v>93</v>
      </c>
      <c r="D227" s="9" t="s">
        <v>16</v>
      </c>
      <c r="E227" s="389"/>
      <c r="F227" s="392"/>
      <c r="G227" s="383"/>
      <c r="H227" s="1"/>
      <c r="I227" s="346" t="s">
        <v>94</v>
      </c>
      <c r="J227" s="26"/>
      <c r="K227" s="95"/>
    </row>
    <row r="228" spans="1:11" x14ac:dyDescent="0.25">
      <c r="A228" s="30"/>
      <c r="B228" s="363"/>
      <c r="C228" s="378"/>
      <c r="D228" s="9" t="s">
        <v>17</v>
      </c>
      <c r="E228" s="390"/>
      <c r="F228" s="393"/>
      <c r="G228" s="384"/>
      <c r="H228" s="37" t="s">
        <v>34</v>
      </c>
      <c r="I228" s="347"/>
      <c r="J228" s="22"/>
      <c r="K228" s="107"/>
    </row>
    <row r="229" spans="1:11" x14ac:dyDescent="0.25">
      <c r="A229" s="30"/>
      <c r="B229" s="363"/>
      <c r="C229" s="41"/>
      <c r="D229" s="92" t="s">
        <v>18</v>
      </c>
      <c r="E229" s="14">
        <f>SUM(E226)</f>
        <v>3000</v>
      </c>
      <c r="F229" s="65">
        <f>SUM(F226)</f>
        <v>7500</v>
      </c>
      <c r="G229" s="125">
        <f t="shared" ref="G229" si="15">SUM(G226)</f>
        <v>10000</v>
      </c>
      <c r="H229" s="37"/>
      <c r="I229" s="30"/>
      <c r="J229" s="22"/>
      <c r="K229" s="23"/>
    </row>
    <row r="230" spans="1:11" x14ac:dyDescent="0.25">
      <c r="A230" s="30"/>
      <c r="B230" s="363"/>
      <c r="C230" s="355" t="s">
        <v>95</v>
      </c>
      <c r="D230" s="9" t="s">
        <v>14</v>
      </c>
      <c r="E230" s="17">
        <v>100</v>
      </c>
      <c r="F230" s="62">
        <v>100</v>
      </c>
      <c r="G230" s="127">
        <v>100</v>
      </c>
      <c r="H230" s="37"/>
      <c r="I230" s="103"/>
      <c r="J230" s="22"/>
      <c r="K230" s="38"/>
    </row>
    <row r="231" spans="1:11" x14ac:dyDescent="0.25">
      <c r="A231" s="30"/>
      <c r="B231" s="13"/>
      <c r="C231" s="378"/>
      <c r="D231" s="9" t="s">
        <v>16</v>
      </c>
      <c r="E231" s="17">
        <v>100</v>
      </c>
      <c r="F231" s="62">
        <v>100</v>
      </c>
      <c r="G231" s="127">
        <v>100</v>
      </c>
      <c r="H231" s="37" t="s">
        <v>34</v>
      </c>
      <c r="I231" s="103"/>
      <c r="J231" s="22"/>
      <c r="K231" s="38"/>
    </row>
    <row r="232" spans="1:11" x14ac:dyDescent="0.25">
      <c r="A232" s="32"/>
      <c r="B232" s="32"/>
      <c r="C232" s="37"/>
      <c r="D232" s="9" t="s">
        <v>17</v>
      </c>
      <c r="E232" s="17">
        <v>100</v>
      </c>
      <c r="F232" s="62">
        <v>100</v>
      </c>
      <c r="G232" s="127">
        <v>100</v>
      </c>
      <c r="H232" s="32" t="s">
        <v>34</v>
      </c>
      <c r="I232" s="103"/>
      <c r="J232" s="32"/>
      <c r="K232" s="32"/>
    </row>
    <row r="233" spans="1:11" x14ac:dyDescent="0.25">
      <c r="A233" s="32"/>
      <c r="B233" s="32"/>
      <c r="C233" s="41"/>
      <c r="D233" s="92" t="s">
        <v>18</v>
      </c>
      <c r="E233" s="20">
        <f>SUM(E230:E232)</f>
        <v>300</v>
      </c>
      <c r="F233" s="63">
        <f>SUM(F230:F232)</f>
        <v>300</v>
      </c>
      <c r="G233" s="128">
        <f t="shared" ref="G233" si="16">SUM(G230:G232)</f>
        <v>300</v>
      </c>
      <c r="H233" s="41" t="s">
        <v>34</v>
      </c>
      <c r="I233" s="102"/>
      <c r="J233" s="41"/>
      <c r="K233" s="41"/>
    </row>
    <row r="234" spans="1:11" x14ac:dyDescent="0.25">
      <c r="A234" s="83">
        <v>4.2</v>
      </c>
      <c r="B234" s="355" t="s">
        <v>96</v>
      </c>
      <c r="C234" s="15" t="s">
        <v>97</v>
      </c>
      <c r="D234" s="9" t="s">
        <v>14</v>
      </c>
      <c r="E234" s="17">
        <v>0</v>
      </c>
      <c r="F234" s="62">
        <v>0</v>
      </c>
      <c r="G234" s="127">
        <v>0</v>
      </c>
      <c r="H234" s="15"/>
      <c r="I234" s="355" t="s">
        <v>98</v>
      </c>
      <c r="J234" s="26"/>
      <c r="K234" s="2"/>
    </row>
    <row r="235" spans="1:11" x14ac:dyDescent="0.25">
      <c r="A235" s="32"/>
      <c r="B235" s="378"/>
      <c r="C235" s="32" t="s">
        <v>99</v>
      </c>
      <c r="D235" s="9" t="s">
        <v>16</v>
      </c>
      <c r="E235" s="17">
        <v>0</v>
      </c>
      <c r="F235" s="62">
        <v>0</v>
      </c>
      <c r="G235" s="127">
        <v>0</v>
      </c>
      <c r="H235" s="32"/>
      <c r="I235" s="378"/>
      <c r="J235" s="22"/>
      <c r="K235" s="38"/>
    </row>
    <row r="236" spans="1:11" x14ac:dyDescent="0.25">
      <c r="A236" s="32"/>
      <c r="B236" s="108"/>
      <c r="C236" s="32"/>
      <c r="D236" s="9" t="s">
        <v>17</v>
      </c>
      <c r="E236" s="17">
        <v>0</v>
      </c>
      <c r="F236" s="62">
        <v>0</v>
      </c>
      <c r="G236" s="127">
        <v>0</v>
      </c>
      <c r="H236" s="41"/>
      <c r="I236" s="356"/>
      <c r="J236" s="27"/>
      <c r="K236" s="4"/>
    </row>
    <row r="237" spans="1:11" x14ac:dyDescent="0.25">
      <c r="A237" s="32"/>
      <c r="B237" s="108"/>
      <c r="C237" s="32"/>
      <c r="D237" s="92" t="s">
        <v>18</v>
      </c>
      <c r="E237" s="20">
        <f>SUM(E234:E236)</f>
        <v>0</v>
      </c>
      <c r="F237" s="63">
        <f>SUM(F234:F236)</f>
        <v>0</v>
      </c>
      <c r="G237" s="128">
        <f t="shared" ref="G237" si="17">SUM(G234:G236)</f>
        <v>0</v>
      </c>
      <c r="H237" s="15" t="s">
        <v>34</v>
      </c>
      <c r="I237" s="355" t="s">
        <v>100</v>
      </c>
      <c r="J237" s="367"/>
      <c r="K237" s="15"/>
    </row>
    <row r="238" spans="1:11" x14ac:dyDescent="0.25">
      <c r="A238" s="32"/>
      <c r="B238" s="32"/>
      <c r="C238" s="15" t="s">
        <v>19</v>
      </c>
      <c r="D238" s="9" t="s">
        <v>14</v>
      </c>
      <c r="E238" s="17">
        <v>0</v>
      </c>
      <c r="F238" s="62">
        <v>0</v>
      </c>
      <c r="G238" s="127">
        <v>0</v>
      </c>
      <c r="H238" s="32"/>
      <c r="I238" s="378"/>
      <c r="J238" s="368"/>
      <c r="K238" s="32"/>
    </row>
    <row r="239" spans="1:11" x14ac:dyDescent="0.25">
      <c r="A239" s="32"/>
      <c r="B239" s="32"/>
      <c r="C239" s="378" t="s">
        <v>101</v>
      </c>
      <c r="D239" s="9" t="s">
        <v>16</v>
      </c>
      <c r="E239" s="17">
        <v>0</v>
      </c>
      <c r="F239" s="62">
        <v>0</v>
      </c>
      <c r="G239" s="127">
        <v>0</v>
      </c>
      <c r="H239" s="41"/>
      <c r="I239" s="356"/>
      <c r="J239" s="100"/>
      <c r="K239" s="41"/>
    </row>
    <row r="240" spans="1:11" x14ac:dyDescent="0.25">
      <c r="A240" s="32"/>
      <c r="B240" s="32"/>
      <c r="C240" s="378"/>
      <c r="D240" s="9" t="s">
        <v>17</v>
      </c>
      <c r="E240" s="17">
        <v>2</v>
      </c>
      <c r="F240" s="62">
        <v>0</v>
      </c>
      <c r="G240" s="127">
        <v>0</v>
      </c>
      <c r="H240" s="15"/>
      <c r="I240" s="355" t="s">
        <v>102</v>
      </c>
      <c r="J240" s="15"/>
      <c r="K240" s="15"/>
    </row>
    <row r="241" spans="1:11" x14ac:dyDescent="0.25">
      <c r="A241" s="41"/>
      <c r="B241" s="41"/>
      <c r="C241" s="41"/>
      <c r="D241" s="92" t="s">
        <v>18</v>
      </c>
      <c r="E241" s="20">
        <f>SUM(E238:E240)</f>
        <v>2</v>
      </c>
      <c r="F241" s="63">
        <f>SUM(F238:F240)</f>
        <v>0</v>
      </c>
      <c r="G241" s="128">
        <f t="shared" ref="G241" si="18">SUM(G238:G240)</f>
        <v>0</v>
      </c>
      <c r="H241" s="41"/>
      <c r="I241" s="356"/>
      <c r="J241" s="41"/>
      <c r="K241" s="41"/>
    </row>
    <row r="242" spans="1:11" x14ac:dyDescent="0.25">
      <c r="A242" s="28"/>
      <c r="B242" s="28"/>
      <c r="C242" s="28"/>
      <c r="D242" s="28"/>
      <c r="E242" s="28"/>
      <c r="F242" s="6"/>
      <c r="G242" s="6"/>
      <c r="H242" s="6"/>
      <c r="I242" s="6"/>
      <c r="J242" s="5"/>
      <c r="K242" s="5"/>
    </row>
  </sheetData>
  <mergeCells count="171">
    <mergeCell ref="I115:I116"/>
    <mergeCell ref="J129:K130"/>
    <mergeCell ref="I111:I112"/>
    <mergeCell ref="K111:K112"/>
    <mergeCell ref="I21:I22"/>
    <mergeCell ref="H21:H22"/>
    <mergeCell ref="K21:K22"/>
    <mergeCell ref="H23:H24"/>
    <mergeCell ref="K23:K24"/>
    <mergeCell ref="H50:H51"/>
    <mergeCell ref="K50:K51"/>
    <mergeCell ref="J50:J52"/>
    <mergeCell ref="H58:H59"/>
    <mergeCell ref="K58:K59"/>
    <mergeCell ref="J57:J70"/>
    <mergeCell ref="H25:H26"/>
    <mergeCell ref="K25:K26"/>
    <mergeCell ref="H27:H28"/>
    <mergeCell ref="K27:K28"/>
    <mergeCell ref="I77:I78"/>
    <mergeCell ref="J38:J49"/>
    <mergeCell ref="J53:J56"/>
    <mergeCell ref="J71:J73"/>
    <mergeCell ref="K34:K35"/>
    <mergeCell ref="J21:J37"/>
    <mergeCell ref="A6:K6"/>
    <mergeCell ref="H60:H61"/>
    <mergeCell ref="K60:K61"/>
    <mergeCell ref="B100:B108"/>
    <mergeCell ref="C100:C103"/>
    <mergeCell ref="I106:I107"/>
    <mergeCell ref="H100:H101"/>
    <mergeCell ref="H105:H106"/>
    <mergeCell ref="J87:J99"/>
    <mergeCell ref="J83:J86"/>
    <mergeCell ref="H79:H80"/>
    <mergeCell ref="K79:K80"/>
    <mergeCell ref="I102:I103"/>
    <mergeCell ref="K102:K103"/>
    <mergeCell ref="I104:I105"/>
    <mergeCell ref="K104:K105"/>
    <mergeCell ref="J12:J18"/>
    <mergeCell ref="I57:I58"/>
    <mergeCell ref="H29:H30"/>
    <mergeCell ref="K29:K30"/>
    <mergeCell ref="H31:H32"/>
    <mergeCell ref="K31:K32"/>
    <mergeCell ref="H34:H35"/>
    <mergeCell ref="C239:C240"/>
    <mergeCell ref="I240:I241"/>
    <mergeCell ref="I225:I226"/>
    <mergeCell ref="I237:I239"/>
    <mergeCell ref="J237:J238"/>
    <mergeCell ref="J219:K219"/>
    <mergeCell ref="I175:I177"/>
    <mergeCell ref="K175:K176"/>
    <mergeCell ref="I178:I180"/>
    <mergeCell ref="J178:J180"/>
    <mergeCell ref="K179:K180"/>
    <mergeCell ref="K181:K183"/>
    <mergeCell ref="J221:J224"/>
    <mergeCell ref="K221:K224"/>
    <mergeCell ref="C230:C231"/>
    <mergeCell ref="K188:K189"/>
    <mergeCell ref="K190:K195"/>
    <mergeCell ref="K186:K187"/>
    <mergeCell ref="J181:J183"/>
    <mergeCell ref="G175:G177"/>
    <mergeCell ref="F219:G219"/>
    <mergeCell ref="E175:E177"/>
    <mergeCell ref="F175:F177"/>
    <mergeCell ref="I181:I183"/>
    <mergeCell ref="B234:B235"/>
    <mergeCell ref="I234:I236"/>
    <mergeCell ref="E188:E190"/>
    <mergeCell ref="F188:F190"/>
    <mergeCell ref="H188:H189"/>
    <mergeCell ref="I188:I189"/>
    <mergeCell ref="G226:G228"/>
    <mergeCell ref="G188:G190"/>
    <mergeCell ref="E226:E228"/>
    <mergeCell ref="F226:F228"/>
    <mergeCell ref="C227:C228"/>
    <mergeCell ref="I227:I228"/>
    <mergeCell ref="B221:B230"/>
    <mergeCell ref="C221:C225"/>
    <mergeCell ref="I221:I224"/>
    <mergeCell ref="A219:A220"/>
    <mergeCell ref="B219:B220"/>
    <mergeCell ref="C219:C220"/>
    <mergeCell ref="D219:D220"/>
    <mergeCell ref="B184:B188"/>
    <mergeCell ref="C184:C187"/>
    <mergeCell ref="E184:E186"/>
    <mergeCell ref="J188:J189"/>
    <mergeCell ref="H190:H195"/>
    <mergeCell ref="I190:I192"/>
    <mergeCell ref="J190:J195"/>
    <mergeCell ref="I184:I185"/>
    <mergeCell ref="J184:J185"/>
    <mergeCell ref="H186:H187"/>
    <mergeCell ref="I186:I187"/>
    <mergeCell ref="J186:J187"/>
    <mergeCell ref="F184:F186"/>
    <mergeCell ref="G184:G186"/>
    <mergeCell ref="C173:C174"/>
    <mergeCell ref="D173:D174"/>
    <mergeCell ref="H173:H174"/>
    <mergeCell ref="A172:K172"/>
    <mergeCell ref="A173:A174"/>
    <mergeCell ref="B173:B174"/>
    <mergeCell ref="H179:H180"/>
    <mergeCell ref="F173:G173"/>
    <mergeCell ref="B140:B147"/>
    <mergeCell ref="C140:C143"/>
    <mergeCell ref="I140:I141"/>
    <mergeCell ref="I142:I143"/>
    <mergeCell ref="I145:I146"/>
    <mergeCell ref="A171:K171"/>
    <mergeCell ref="J173:K174"/>
    <mergeCell ref="I173:I174"/>
    <mergeCell ref="B175:B181"/>
    <mergeCell ref="C175:C178"/>
    <mergeCell ref="B131:B138"/>
    <mergeCell ref="C131:C135"/>
    <mergeCell ref="I131:I132"/>
    <mergeCell ref="I133:I134"/>
    <mergeCell ref="I135:I137"/>
    <mergeCell ref="I138:I139"/>
    <mergeCell ref="I19:I20"/>
    <mergeCell ref="I108:I110"/>
    <mergeCell ref="C116:C117"/>
    <mergeCell ref="A127:K127"/>
    <mergeCell ref="A128:K128"/>
    <mergeCell ref="B111:B114"/>
    <mergeCell ref="C111:C113"/>
    <mergeCell ref="H111:H112"/>
    <mergeCell ref="A129:A130"/>
    <mergeCell ref="B129:B130"/>
    <mergeCell ref="C129:C130"/>
    <mergeCell ref="D129:D130"/>
    <mergeCell ref="H129:H130"/>
    <mergeCell ref="I129:I130"/>
    <mergeCell ref="C105:C106"/>
    <mergeCell ref="F129:G129"/>
    <mergeCell ref="I50:I51"/>
    <mergeCell ref="J74:J76"/>
    <mergeCell ref="A1:K1"/>
    <mergeCell ref="A3:K3"/>
    <mergeCell ref="A4:K4"/>
    <mergeCell ref="A5:K5"/>
    <mergeCell ref="A8:K8"/>
    <mergeCell ref="B12:B23"/>
    <mergeCell ref="C12:C15"/>
    <mergeCell ref="I12:I13"/>
    <mergeCell ref="C17:C18"/>
    <mergeCell ref="A9:K9"/>
    <mergeCell ref="A10:A11"/>
    <mergeCell ref="B10:B11"/>
    <mergeCell ref="C10:C11"/>
    <mergeCell ref="D10:D11"/>
    <mergeCell ref="H10:H11"/>
    <mergeCell ref="I10:I11"/>
    <mergeCell ref="J10:K11"/>
    <mergeCell ref="F10:G10"/>
    <mergeCell ref="H12:H13"/>
    <mergeCell ref="H16:H17"/>
    <mergeCell ref="K16:K17"/>
    <mergeCell ref="H19:H20"/>
    <mergeCell ref="K12:K13"/>
    <mergeCell ref="A2:I2"/>
  </mergeCells>
  <pageMargins left="1" right="0.25" top="0.5" bottom="0.4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workbookViewId="0">
      <selection sqref="A1:K38"/>
    </sheetView>
  </sheetViews>
  <sheetFormatPr defaultRowHeight="15" x14ac:dyDescent="0.25"/>
  <cols>
    <col min="1" max="1" width="5.42578125" style="160" customWidth="1"/>
    <col min="2" max="2" width="16.7109375" style="160" customWidth="1"/>
    <col min="3" max="3" width="7.42578125" style="160" customWidth="1"/>
    <col min="4" max="4" width="18.28515625" style="160" customWidth="1"/>
    <col min="5" max="5" width="18.7109375" style="160" customWidth="1"/>
    <col min="6" max="6" width="8.7109375" style="160" customWidth="1"/>
    <col min="7" max="8" width="7.7109375" style="160" customWidth="1"/>
    <col min="9" max="9" width="22.5703125" style="160" customWidth="1"/>
    <col min="10" max="10" width="18.28515625" style="160" customWidth="1"/>
    <col min="11" max="11" width="13.85546875" style="169" customWidth="1"/>
    <col min="12" max="16384" width="9.140625" style="160"/>
  </cols>
  <sheetData>
    <row r="1" spans="1:13" x14ac:dyDescent="0.25">
      <c r="A1" s="434" t="s">
        <v>269</v>
      </c>
      <c r="B1" s="434"/>
      <c r="C1" s="434"/>
      <c r="D1" s="434"/>
      <c r="E1" s="434"/>
      <c r="F1" s="434"/>
      <c r="G1" s="434"/>
      <c r="H1" s="434"/>
      <c r="I1" s="434"/>
      <c r="J1" s="434"/>
      <c r="K1" s="197" t="s">
        <v>192</v>
      </c>
    </row>
    <row r="2" spans="1:13" x14ac:dyDescent="0.25">
      <c r="A2" s="434" t="s">
        <v>191</v>
      </c>
      <c r="B2" s="434"/>
      <c r="C2" s="434"/>
      <c r="D2" s="434"/>
      <c r="E2" s="434"/>
      <c r="F2" s="434"/>
      <c r="G2" s="434"/>
      <c r="H2" s="434"/>
      <c r="I2" s="434"/>
      <c r="J2" s="434"/>
    </row>
    <row r="4" spans="1:13" ht="30" customHeight="1" x14ac:dyDescent="0.25">
      <c r="A4" s="435" t="s">
        <v>213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</row>
    <row r="5" spans="1:13" x14ac:dyDescent="0.25">
      <c r="A5" s="436" t="s">
        <v>214</v>
      </c>
      <c r="B5" s="436"/>
      <c r="C5" s="436"/>
      <c r="D5" s="436"/>
      <c r="E5" s="436"/>
      <c r="F5" s="436"/>
      <c r="G5" s="436"/>
      <c r="H5" s="436"/>
      <c r="I5" s="436"/>
      <c r="J5" s="436"/>
      <c r="K5" s="436"/>
    </row>
    <row r="6" spans="1:13" x14ac:dyDescent="0.25">
      <c r="A6" s="160" t="s">
        <v>209</v>
      </c>
    </row>
    <row r="7" spans="1:13" x14ac:dyDescent="0.25">
      <c r="A7" s="436" t="s">
        <v>266</v>
      </c>
      <c r="B7" s="436"/>
      <c r="C7" s="436"/>
      <c r="D7" s="436"/>
      <c r="E7" s="224">
        <f>K38</f>
        <v>101.21606197999999</v>
      </c>
    </row>
    <row r="8" spans="1:13" ht="15" customHeight="1" x14ac:dyDescent="0.25">
      <c r="A8" s="437" t="s">
        <v>193</v>
      </c>
      <c r="B8" s="438" t="s">
        <v>194</v>
      </c>
      <c r="C8" s="438" t="s">
        <v>195</v>
      </c>
      <c r="D8" s="438" t="s">
        <v>196</v>
      </c>
      <c r="E8" s="437" t="s">
        <v>197</v>
      </c>
      <c r="F8" s="437"/>
      <c r="G8" s="437"/>
      <c r="H8" s="437"/>
      <c r="I8" s="438" t="s">
        <v>199</v>
      </c>
      <c r="J8" s="438" t="s">
        <v>200</v>
      </c>
      <c r="K8" s="438" t="s">
        <v>201</v>
      </c>
    </row>
    <row r="9" spans="1:13" x14ac:dyDescent="0.25">
      <c r="A9" s="437"/>
      <c r="B9" s="438"/>
      <c r="C9" s="438"/>
      <c r="D9" s="438"/>
      <c r="E9" s="437" t="s">
        <v>198</v>
      </c>
      <c r="F9" s="163" t="s">
        <v>9</v>
      </c>
      <c r="G9" s="437" t="s">
        <v>10</v>
      </c>
      <c r="H9" s="437"/>
      <c r="I9" s="438"/>
      <c r="J9" s="438"/>
      <c r="K9" s="438"/>
    </row>
    <row r="10" spans="1:13" x14ac:dyDescent="0.25">
      <c r="A10" s="437"/>
      <c r="B10" s="438"/>
      <c r="C10" s="438"/>
      <c r="D10" s="438"/>
      <c r="E10" s="437"/>
      <c r="F10" s="163">
        <v>2019</v>
      </c>
      <c r="G10" s="173">
        <v>2021</v>
      </c>
      <c r="H10" s="163">
        <v>2022</v>
      </c>
      <c r="I10" s="438"/>
      <c r="J10" s="438"/>
      <c r="K10" s="438"/>
    </row>
    <row r="11" spans="1:13" ht="26.25" customHeight="1" x14ac:dyDescent="0.25">
      <c r="A11" s="162">
        <v>1</v>
      </c>
      <c r="B11" s="422" t="s">
        <v>216</v>
      </c>
      <c r="C11" s="409">
        <v>6</v>
      </c>
      <c r="D11" s="422" t="s">
        <v>248</v>
      </c>
      <c r="E11" s="346" t="s">
        <v>246</v>
      </c>
      <c r="F11" s="425">
        <v>654</v>
      </c>
      <c r="G11" s="425">
        <v>900</v>
      </c>
      <c r="H11" s="425">
        <v>975</v>
      </c>
      <c r="I11" s="346" t="s">
        <v>297</v>
      </c>
      <c r="J11" s="346" t="s">
        <v>252</v>
      </c>
      <c r="K11" s="429">
        <f>'PSDG NewF3-a'!D14+'PSDG NewF3-a'!E14+'PSDG NewF3-a'!F14+'PSDG NewF3-a'!G14</f>
        <v>2</v>
      </c>
    </row>
    <row r="12" spans="1:13" ht="22.5" customHeight="1" x14ac:dyDescent="0.25">
      <c r="A12" s="161"/>
      <c r="B12" s="423"/>
      <c r="C12" s="410"/>
      <c r="D12" s="423"/>
      <c r="E12" s="347"/>
      <c r="F12" s="426"/>
      <c r="G12" s="426"/>
      <c r="H12" s="426"/>
      <c r="I12" s="347"/>
      <c r="J12" s="347"/>
      <c r="K12" s="430"/>
    </row>
    <row r="13" spans="1:13" ht="14.25" customHeight="1" x14ac:dyDescent="0.25">
      <c r="A13" s="161"/>
      <c r="B13" s="423"/>
      <c r="C13" s="410"/>
      <c r="D13" s="423"/>
      <c r="E13" s="364"/>
      <c r="F13" s="427"/>
      <c r="G13" s="427"/>
      <c r="H13" s="427"/>
      <c r="I13" s="346" t="s">
        <v>243</v>
      </c>
      <c r="J13" s="347"/>
      <c r="K13" s="431">
        <f>'PSDG NewF3-a'!D16+'PSDG NewF3-a'!E16+'PSDG NewF3-a'!F16+'PSDG NewF3-a'!G16</f>
        <v>1.41457013</v>
      </c>
    </row>
    <row r="14" spans="1:13" ht="18" customHeight="1" x14ac:dyDescent="0.25">
      <c r="A14" s="161"/>
      <c r="B14" s="423"/>
      <c r="C14" s="410"/>
      <c r="D14" s="428"/>
      <c r="E14" s="346" t="s">
        <v>247</v>
      </c>
      <c r="F14" s="416">
        <v>775</v>
      </c>
      <c r="G14" s="413">
        <v>826</v>
      </c>
      <c r="H14" s="419">
        <v>852</v>
      </c>
      <c r="I14" s="347"/>
      <c r="J14" s="347"/>
      <c r="K14" s="432"/>
    </row>
    <row r="15" spans="1:13" ht="15" customHeight="1" x14ac:dyDescent="0.25">
      <c r="A15" s="161"/>
      <c r="B15" s="423"/>
      <c r="C15" s="410"/>
      <c r="D15" s="411" t="s">
        <v>249</v>
      </c>
      <c r="E15" s="347"/>
      <c r="F15" s="417"/>
      <c r="G15" s="414"/>
      <c r="H15" s="420"/>
      <c r="I15" s="346" t="s">
        <v>244</v>
      </c>
      <c r="J15" s="347"/>
      <c r="K15" s="429">
        <f>'PSDG NewF3-a'!D22+'PSDG NewF3-a'!E22+'PSDG NewF3-a'!F22+'PSDG NewF3-a'!G22</f>
        <v>7</v>
      </c>
    </row>
    <row r="16" spans="1:13" x14ac:dyDescent="0.25">
      <c r="A16" s="161"/>
      <c r="B16" s="161"/>
      <c r="C16" s="410"/>
      <c r="D16" s="424"/>
      <c r="E16" s="347"/>
      <c r="F16" s="417"/>
      <c r="G16" s="414"/>
      <c r="H16" s="420"/>
      <c r="I16" s="347"/>
      <c r="J16" s="347"/>
      <c r="K16" s="430"/>
      <c r="L16" s="160" t="s">
        <v>34</v>
      </c>
      <c r="M16" s="160" t="s">
        <v>34</v>
      </c>
    </row>
    <row r="17" spans="1:13" ht="15.75" customHeight="1" x14ac:dyDescent="0.25">
      <c r="A17" s="161"/>
      <c r="B17" s="161"/>
      <c r="C17" s="410"/>
      <c r="D17" s="424"/>
      <c r="E17" s="347"/>
      <c r="F17" s="417"/>
      <c r="G17" s="414"/>
      <c r="H17" s="420"/>
      <c r="I17" s="364"/>
      <c r="J17" s="347"/>
      <c r="K17" s="433"/>
    </row>
    <row r="18" spans="1:13" ht="15" customHeight="1" x14ac:dyDescent="0.25">
      <c r="A18" s="161"/>
      <c r="B18" s="161"/>
      <c r="C18" s="410"/>
      <c r="D18" s="424"/>
      <c r="E18" s="347"/>
      <c r="F18" s="417"/>
      <c r="G18" s="414"/>
      <c r="H18" s="420"/>
      <c r="I18" s="346" t="s">
        <v>245</v>
      </c>
      <c r="J18" s="347"/>
      <c r="K18" s="429">
        <f>'PSDG NewF3-a'!D24+'PSDG NewF3-a'!E24+'PSDG NewF3-a'!F24+'PSDG NewF3-a'!G24</f>
        <v>4.0683109999999996</v>
      </c>
    </row>
    <row r="19" spans="1:13" ht="17.25" customHeight="1" x14ac:dyDescent="0.25">
      <c r="A19" s="161"/>
      <c r="B19" s="161"/>
      <c r="C19" s="410"/>
      <c r="D19" s="424"/>
      <c r="E19" s="347"/>
      <c r="F19" s="417"/>
      <c r="G19" s="414"/>
      <c r="H19" s="420"/>
      <c r="I19" s="347"/>
      <c r="J19" s="347"/>
      <c r="K19" s="430"/>
    </row>
    <row r="20" spans="1:13" ht="15" customHeight="1" x14ac:dyDescent="0.25">
      <c r="A20" s="161"/>
      <c r="B20" s="161"/>
      <c r="C20" s="410"/>
      <c r="D20" s="424"/>
      <c r="E20" s="347"/>
      <c r="F20" s="417"/>
      <c r="G20" s="414"/>
      <c r="H20" s="420"/>
      <c r="I20" s="346" t="s">
        <v>227</v>
      </c>
      <c r="J20" s="347"/>
      <c r="K20" s="429">
        <f>'PSDG NewF3-a'!D27+'PSDG NewF3-a'!E27+'PSDG NewF3-a'!F27+'PSDG NewF3-a'!G27</f>
        <v>8.4</v>
      </c>
    </row>
    <row r="21" spans="1:13" ht="17.25" customHeight="1" x14ac:dyDescent="0.25">
      <c r="A21" s="161"/>
      <c r="B21" s="161"/>
      <c r="C21" s="410"/>
      <c r="D21" s="424"/>
      <c r="E21" s="347"/>
      <c r="F21" s="417"/>
      <c r="G21" s="414"/>
      <c r="H21" s="420"/>
      <c r="I21" s="347"/>
      <c r="J21" s="347"/>
      <c r="K21" s="430"/>
    </row>
    <row r="22" spans="1:13" ht="15" customHeight="1" x14ac:dyDescent="0.25">
      <c r="A22" s="161"/>
      <c r="B22" s="161"/>
      <c r="C22" s="410"/>
      <c r="D22" s="424"/>
      <c r="E22" s="347"/>
      <c r="F22" s="417"/>
      <c r="G22" s="414"/>
      <c r="H22" s="420"/>
      <c r="I22" s="346" t="s">
        <v>239</v>
      </c>
      <c r="J22" s="347"/>
      <c r="K22" s="429">
        <f>'PSDG NewF3-a'!D29+'PSDG NewF3-a'!E29+'PSDG NewF3-a'!F29+'PSDG NewF3-a'!G29</f>
        <v>3</v>
      </c>
    </row>
    <row r="23" spans="1:13" ht="15" customHeight="1" x14ac:dyDescent="0.25">
      <c r="A23" s="161"/>
      <c r="B23" s="161"/>
      <c r="C23" s="410"/>
      <c r="D23" s="424"/>
      <c r="E23" s="347"/>
      <c r="F23" s="417"/>
      <c r="G23" s="414"/>
      <c r="H23" s="420"/>
      <c r="I23" s="347"/>
      <c r="J23" s="347"/>
      <c r="K23" s="430"/>
    </row>
    <row r="24" spans="1:13" ht="15" customHeight="1" x14ac:dyDescent="0.25">
      <c r="A24" s="161"/>
      <c r="B24" s="161"/>
      <c r="C24" s="410"/>
      <c r="D24" s="424"/>
      <c r="E24" s="347"/>
      <c r="F24" s="417"/>
      <c r="G24" s="414"/>
      <c r="H24" s="420"/>
      <c r="I24" s="347"/>
      <c r="J24" s="347"/>
      <c r="K24" s="430"/>
    </row>
    <row r="25" spans="1:13" ht="17.25" customHeight="1" x14ac:dyDescent="0.25">
      <c r="A25" s="161"/>
      <c r="B25" s="161"/>
      <c r="C25" s="410"/>
      <c r="D25" s="424"/>
      <c r="E25" s="347"/>
      <c r="F25" s="417"/>
      <c r="G25" s="414"/>
      <c r="H25" s="420"/>
      <c r="I25" s="347"/>
      <c r="J25" s="347"/>
      <c r="K25" s="430"/>
    </row>
    <row r="26" spans="1:13" ht="19.5" customHeight="1" x14ac:dyDescent="0.25">
      <c r="A26" s="161"/>
      <c r="B26" s="161"/>
      <c r="C26" s="410"/>
      <c r="D26" s="411" t="s">
        <v>250</v>
      </c>
      <c r="E26" s="347"/>
      <c r="F26" s="417"/>
      <c r="G26" s="414"/>
      <c r="H26" s="420"/>
      <c r="I26" s="346" t="s">
        <v>228</v>
      </c>
      <c r="J26" s="347"/>
      <c r="K26" s="429">
        <f>'PSDG NewF3-a'!D34+'PSDG NewF3-a'!E34+'PSDG NewF3-a'!F34+'PSDG NewF3-a'!G34</f>
        <v>3</v>
      </c>
    </row>
    <row r="27" spans="1:13" ht="15.75" customHeight="1" x14ac:dyDescent="0.25">
      <c r="A27" s="161"/>
      <c r="B27" s="161"/>
      <c r="C27" s="410"/>
      <c r="D27" s="424"/>
      <c r="E27" s="347"/>
      <c r="F27" s="417"/>
      <c r="G27" s="414"/>
      <c r="H27" s="420"/>
      <c r="I27" s="347"/>
      <c r="J27" s="347"/>
      <c r="K27" s="430"/>
    </row>
    <row r="28" spans="1:13" ht="37.5" customHeight="1" x14ac:dyDescent="0.25">
      <c r="A28" s="161"/>
      <c r="B28" s="161"/>
      <c r="C28" s="410"/>
      <c r="D28" s="424"/>
      <c r="E28" s="347"/>
      <c r="F28" s="417"/>
      <c r="G28" s="414"/>
      <c r="H28" s="420"/>
      <c r="I28" s="279" t="s">
        <v>229</v>
      </c>
      <c r="J28" s="347"/>
      <c r="K28" s="315">
        <f>'PSDG NewF3-a'!D39+'PSDG NewF3-a'!E39+'PSDG NewF3-a'!F39+'PSDG NewF3-a'!G39</f>
        <v>4.4000000000000004</v>
      </c>
    </row>
    <row r="29" spans="1:13" ht="30" customHeight="1" x14ac:dyDescent="0.25">
      <c r="A29" s="161"/>
      <c r="B29" s="161"/>
      <c r="C29" s="410"/>
      <c r="D29" s="411" t="s">
        <v>251</v>
      </c>
      <c r="E29" s="347"/>
      <c r="F29" s="417"/>
      <c r="G29" s="414"/>
      <c r="H29" s="420"/>
      <c r="I29" s="280" t="s">
        <v>299</v>
      </c>
      <c r="J29" s="347"/>
      <c r="K29" s="311">
        <f>'PSDG NewF3-a'!D43+'PSDG NewF3-a'!E43+'PSDG NewF3-a'!F43+'PSDG NewF3-a'!G43</f>
        <v>10.633180849999999</v>
      </c>
    </row>
    <row r="30" spans="1:13" ht="30" customHeight="1" x14ac:dyDescent="0.25">
      <c r="A30" s="285"/>
      <c r="B30" s="285"/>
      <c r="C30" s="410"/>
      <c r="D30" s="412"/>
      <c r="E30" s="364"/>
      <c r="F30" s="418"/>
      <c r="G30" s="415"/>
      <c r="H30" s="421"/>
      <c r="I30" s="286" t="s">
        <v>298</v>
      </c>
      <c r="J30" s="364"/>
      <c r="K30" s="249">
        <f>'PSDG NewF3-a'!D60+'PSDG NewF3-a'!E60+'PSDG NewF3-a'!F60+'PSDG NewF3-a'!G60</f>
        <v>30.5</v>
      </c>
      <c r="M30" s="47"/>
    </row>
    <row r="31" spans="1:13" ht="90.75" customHeight="1" x14ac:dyDescent="0.25">
      <c r="A31" s="409">
        <v>2</v>
      </c>
      <c r="B31" s="422" t="s">
        <v>255</v>
      </c>
      <c r="C31" s="410"/>
      <c r="D31" s="262" t="s">
        <v>288</v>
      </c>
      <c r="E31" s="281" t="s">
        <v>303</v>
      </c>
      <c r="F31" s="282">
        <v>50</v>
      </c>
      <c r="G31" s="282">
        <v>1200</v>
      </c>
      <c r="H31" s="282">
        <v>1200</v>
      </c>
      <c r="I31" s="283" t="s">
        <v>304</v>
      </c>
      <c r="J31" s="283" t="s">
        <v>306</v>
      </c>
      <c r="K31" s="314">
        <f>'PSDG NewF3-a'!G107</f>
        <v>2.5</v>
      </c>
    </row>
    <row r="32" spans="1:13" s="201" customFormat="1" ht="95.25" customHeight="1" x14ac:dyDescent="0.25">
      <c r="A32" s="410"/>
      <c r="B32" s="423"/>
      <c r="C32" s="410"/>
      <c r="D32" s="422" t="s">
        <v>256</v>
      </c>
      <c r="E32" s="227" t="s">
        <v>257</v>
      </c>
      <c r="F32" s="243">
        <v>3</v>
      </c>
      <c r="G32" s="243">
        <v>6</v>
      </c>
      <c r="H32" s="243">
        <v>6</v>
      </c>
      <c r="I32" s="226" t="s">
        <v>290</v>
      </c>
      <c r="J32" s="227" t="s">
        <v>258</v>
      </c>
      <c r="K32" s="313">
        <f>'PSDG NewF3-a'!G109</f>
        <v>1</v>
      </c>
    </row>
    <row r="33" spans="1:11" s="201" customFormat="1" ht="61.5" customHeight="1" x14ac:dyDescent="0.25">
      <c r="A33" s="161"/>
      <c r="B33" s="423"/>
      <c r="C33" s="410"/>
      <c r="D33" s="423"/>
      <c r="E33" s="244"/>
      <c r="F33" s="261"/>
      <c r="G33" s="261"/>
      <c r="H33" s="261"/>
      <c r="I33" s="227" t="s">
        <v>293</v>
      </c>
      <c r="J33" s="244"/>
      <c r="K33" s="313">
        <f>'PSDG NewF3-a'!G111</f>
        <v>4</v>
      </c>
    </row>
    <row r="34" spans="1:11" s="201" customFormat="1" ht="60.75" customHeight="1" x14ac:dyDescent="0.25">
      <c r="A34" s="161"/>
      <c r="B34" s="423"/>
      <c r="C34" s="410"/>
      <c r="D34" s="423"/>
      <c r="E34" s="228" t="s">
        <v>295</v>
      </c>
      <c r="F34" s="203">
        <v>200</v>
      </c>
      <c r="G34" s="203">
        <v>400</v>
      </c>
      <c r="H34" s="203">
        <v>400</v>
      </c>
      <c r="I34" s="227" t="s">
        <v>294</v>
      </c>
      <c r="J34" s="229" t="s">
        <v>296</v>
      </c>
      <c r="K34" s="313">
        <f>'PSDG NewF3-a'!G113</f>
        <v>18</v>
      </c>
    </row>
    <row r="35" spans="1:11" s="201" customFormat="1" ht="76.5" customHeight="1" x14ac:dyDescent="0.25">
      <c r="A35" s="161"/>
      <c r="B35" s="423"/>
      <c r="C35" s="410"/>
      <c r="D35" s="423"/>
      <c r="E35" s="228" t="s">
        <v>259</v>
      </c>
      <c r="F35" s="204">
        <v>30</v>
      </c>
      <c r="G35" s="204">
        <v>120</v>
      </c>
      <c r="H35" s="204">
        <v>120</v>
      </c>
      <c r="I35" s="227" t="s">
        <v>302</v>
      </c>
      <c r="J35" s="229" t="s">
        <v>260</v>
      </c>
      <c r="K35" s="313">
        <f>'PSDG NewF3-a'!G115</f>
        <v>1</v>
      </c>
    </row>
    <row r="36" spans="1:11" s="201" customFormat="1" ht="92.25" customHeight="1" x14ac:dyDescent="0.25">
      <c r="A36" s="161"/>
      <c r="B36" s="423"/>
      <c r="C36" s="410"/>
      <c r="D36" s="423"/>
      <c r="E36" s="240" t="s">
        <v>261</v>
      </c>
      <c r="F36" s="241">
        <v>4</v>
      </c>
      <c r="G36" s="242">
        <v>12</v>
      </c>
      <c r="H36" s="242">
        <v>12</v>
      </c>
      <c r="I36" s="227" t="s">
        <v>265</v>
      </c>
      <c r="J36" s="240" t="s">
        <v>262</v>
      </c>
      <c r="K36" s="313">
        <f>'PSDG NewF3-a'!G117</f>
        <v>0.3</v>
      </c>
    </row>
    <row r="37" spans="1:11" s="201" customFormat="1" ht="120" hidden="1" customHeight="1" x14ac:dyDescent="0.25">
      <c r="A37" s="161"/>
      <c r="B37" s="161"/>
      <c r="C37" s="161"/>
      <c r="D37" s="200"/>
      <c r="E37" s="202" t="s">
        <v>264</v>
      </c>
      <c r="F37" s="204">
        <v>2000</v>
      </c>
      <c r="G37" s="204">
        <v>2200</v>
      </c>
      <c r="H37" s="204">
        <v>2200</v>
      </c>
      <c r="I37" s="205" t="s">
        <v>254</v>
      </c>
      <c r="J37" s="12" t="s">
        <v>263</v>
      </c>
      <c r="K37" s="305"/>
    </row>
    <row r="38" spans="1:11" ht="30.75" customHeight="1" x14ac:dyDescent="0.25">
      <c r="A38" s="164" t="s">
        <v>18</v>
      </c>
      <c r="B38" s="165"/>
      <c r="C38" s="133"/>
      <c r="D38" s="133"/>
      <c r="E38" s="133"/>
      <c r="F38" s="133"/>
      <c r="G38" s="133"/>
      <c r="H38" s="133"/>
      <c r="I38" s="133"/>
      <c r="J38" s="133"/>
      <c r="K38" s="312">
        <f>SUM(K11:K37)</f>
        <v>101.21606197999999</v>
      </c>
    </row>
  </sheetData>
  <mergeCells count="47">
    <mergeCell ref="B11:B15"/>
    <mergeCell ref="A1:J1"/>
    <mergeCell ref="A2:J2"/>
    <mergeCell ref="A4:K4"/>
    <mergeCell ref="A5:K5"/>
    <mergeCell ref="E8:H8"/>
    <mergeCell ref="A8:A10"/>
    <mergeCell ref="B8:B10"/>
    <mergeCell ref="C8:C10"/>
    <mergeCell ref="D8:D10"/>
    <mergeCell ref="G9:H9"/>
    <mergeCell ref="I8:I10"/>
    <mergeCell ref="J8:J10"/>
    <mergeCell ref="K8:K10"/>
    <mergeCell ref="A7:D7"/>
    <mergeCell ref="E9:E10"/>
    <mergeCell ref="K26:K27"/>
    <mergeCell ref="I26:I27"/>
    <mergeCell ref="I11:I12"/>
    <mergeCell ref="H11:H13"/>
    <mergeCell ref="K11:K12"/>
    <mergeCell ref="I13:I14"/>
    <mergeCell ref="K13:K14"/>
    <mergeCell ref="I15:I17"/>
    <mergeCell ref="K15:K17"/>
    <mergeCell ref="K18:K19"/>
    <mergeCell ref="I20:I21"/>
    <mergeCell ref="K20:K21"/>
    <mergeCell ref="I22:I25"/>
    <mergeCell ref="K22:K25"/>
    <mergeCell ref="I18:I19"/>
    <mergeCell ref="A31:A32"/>
    <mergeCell ref="D29:D30"/>
    <mergeCell ref="C11:C36"/>
    <mergeCell ref="J11:J30"/>
    <mergeCell ref="G14:G30"/>
    <mergeCell ref="F14:F30"/>
    <mergeCell ref="H14:H30"/>
    <mergeCell ref="E14:E30"/>
    <mergeCell ref="D32:D36"/>
    <mergeCell ref="B31:B36"/>
    <mergeCell ref="D26:D28"/>
    <mergeCell ref="F11:F13"/>
    <mergeCell ref="G11:G13"/>
    <mergeCell ref="D15:D25"/>
    <mergeCell ref="E11:E13"/>
    <mergeCell ref="D11:D14"/>
  </mergeCells>
  <pageMargins left="0.59055118110236227" right="0.11811023622047245" top="0.11811023622047245" bottom="0.19685039370078741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topLeftCell="A175" workbookViewId="0">
      <selection activeCell="E105" sqref="E105"/>
    </sheetView>
  </sheetViews>
  <sheetFormatPr defaultRowHeight="15" x14ac:dyDescent="0.25"/>
  <cols>
    <col min="1" max="1" width="25.7109375" style="6" customWidth="1"/>
    <col min="2" max="2" width="27.7109375" style="6" customWidth="1"/>
    <col min="3" max="3" width="40.5703125" style="6" customWidth="1"/>
    <col min="4" max="4" width="11.28515625" style="6" customWidth="1"/>
    <col min="5" max="5" width="11.85546875" style="6" customWidth="1"/>
    <col min="6" max="6" width="9.28515625" style="6" customWidth="1"/>
    <col min="7" max="7" width="9" style="195" customWidth="1"/>
    <col min="8" max="8" width="9.140625" style="6"/>
    <col min="9" max="9" width="21.42578125" style="6" customWidth="1"/>
    <col min="10" max="16384" width="9.140625" style="6"/>
  </cols>
  <sheetData>
    <row r="1" spans="1:7" x14ac:dyDescent="0.25">
      <c r="A1" s="335" t="s">
        <v>269</v>
      </c>
      <c r="B1" s="335"/>
      <c r="C1" s="335"/>
      <c r="D1" s="335"/>
      <c r="E1" s="335"/>
      <c r="F1" s="166"/>
      <c r="G1" s="195" t="s">
        <v>202</v>
      </c>
    </row>
    <row r="2" spans="1:7" x14ac:dyDescent="0.25">
      <c r="A2" s="335" t="s">
        <v>191</v>
      </c>
      <c r="B2" s="335"/>
      <c r="C2" s="335"/>
      <c r="D2" s="335"/>
      <c r="E2" s="335"/>
    </row>
    <row r="4" spans="1:7" ht="37.5" customHeight="1" x14ac:dyDescent="0.25">
      <c r="A4" s="443" t="s">
        <v>210</v>
      </c>
      <c r="B4" s="443"/>
      <c r="C4" s="443"/>
      <c r="D4" s="443"/>
      <c r="E4" s="443"/>
      <c r="F4" s="443"/>
      <c r="G4" s="216"/>
    </row>
    <row r="5" spans="1:7" x14ac:dyDescent="0.25">
      <c r="A5" s="6" t="s">
        <v>211</v>
      </c>
    </row>
    <row r="6" spans="1:7" x14ac:dyDescent="0.25">
      <c r="A6" s="6" t="s">
        <v>209</v>
      </c>
    </row>
    <row r="7" spans="1:7" x14ac:dyDescent="0.25">
      <c r="A7" s="6" t="s">
        <v>215</v>
      </c>
    </row>
    <row r="8" spans="1:7" x14ac:dyDescent="0.25">
      <c r="A8" s="6" t="s">
        <v>268</v>
      </c>
    </row>
    <row r="9" spans="1:7" x14ac:dyDescent="0.25">
      <c r="A9" s="6" t="s">
        <v>241</v>
      </c>
      <c r="C9" s="316">
        <f>D64+E64+F64</f>
        <v>74.416061979999995</v>
      </c>
    </row>
    <row r="10" spans="1:7" ht="15" customHeight="1" x14ac:dyDescent="0.25">
      <c r="A10" s="351" t="s">
        <v>203</v>
      </c>
      <c r="B10" s="351" t="s">
        <v>204</v>
      </c>
      <c r="C10" s="351" t="s">
        <v>205</v>
      </c>
      <c r="D10" s="351" t="s">
        <v>225</v>
      </c>
      <c r="E10" s="351"/>
      <c r="F10" s="351"/>
      <c r="G10" s="351"/>
    </row>
    <row r="11" spans="1:7" ht="42.75" x14ac:dyDescent="0.25">
      <c r="A11" s="351"/>
      <c r="B11" s="351"/>
      <c r="C11" s="351"/>
      <c r="D11" s="215" t="s">
        <v>206</v>
      </c>
      <c r="E11" s="215" t="s">
        <v>207</v>
      </c>
      <c r="F11" s="278" t="s">
        <v>208</v>
      </c>
      <c r="G11" s="299" t="s">
        <v>232</v>
      </c>
    </row>
    <row r="12" spans="1:7" ht="31.5" customHeight="1" x14ac:dyDescent="0.25">
      <c r="A12" s="346" t="s">
        <v>238</v>
      </c>
      <c r="B12" s="441" t="s">
        <v>242</v>
      </c>
      <c r="C12" s="250" t="s">
        <v>275</v>
      </c>
      <c r="D12" s="263">
        <v>0.6</v>
      </c>
      <c r="E12" s="251" t="s">
        <v>226</v>
      </c>
      <c r="F12" s="251" t="s">
        <v>226</v>
      </c>
      <c r="G12" s="220" t="s">
        <v>226</v>
      </c>
    </row>
    <row r="13" spans="1:7" ht="24.75" customHeight="1" x14ac:dyDescent="0.25">
      <c r="A13" s="347"/>
      <c r="B13" s="445"/>
      <c r="C13" s="252" t="s">
        <v>276</v>
      </c>
      <c r="D13" s="180">
        <v>1.4</v>
      </c>
      <c r="E13" s="253" t="s">
        <v>226</v>
      </c>
      <c r="F13" s="253" t="s">
        <v>226</v>
      </c>
      <c r="G13" s="221" t="s">
        <v>226</v>
      </c>
    </row>
    <row r="14" spans="1:7" ht="17.25" customHeight="1" x14ac:dyDescent="0.25">
      <c r="A14" s="347"/>
      <c r="B14" s="442"/>
      <c r="C14" s="176" t="s">
        <v>212</v>
      </c>
      <c r="D14" s="177">
        <f>SUM(D12:D13)</f>
        <v>2</v>
      </c>
      <c r="E14" s="177">
        <v>0</v>
      </c>
      <c r="F14" s="178">
        <v>0</v>
      </c>
      <c r="G14" s="177">
        <v>0</v>
      </c>
    </row>
    <row r="15" spans="1:7" ht="32.25" customHeight="1" x14ac:dyDescent="0.25">
      <c r="A15" s="347"/>
      <c r="B15" s="441" t="s">
        <v>243</v>
      </c>
      <c r="C15" s="250" t="s">
        <v>277</v>
      </c>
      <c r="D15" s="301">
        <v>1.41457013</v>
      </c>
      <c r="E15" s="233" t="s">
        <v>226</v>
      </c>
      <c r="F15" s="233" t="s">
        <v>226</v>
      </c>
      <c r="G15" s="233" t="s">
        <v>226</v>
      </c>
    </row>
    <row r="16" spans="1:7" ht="13.5" customHeight="1" x14ac:dyDescent="0.25">
      <c r="A16" s="364"/>
      <c r="B16" s="442"/>
      <c r="C16" s="176" t="s">
        <v>212</v>
      </c>
      <c r="D16" s="302">
        <f>SUM(D15:D15)</f>
        <v>1.41457013</v>
      </c>
      <c r="E16" s="318">
        <f>SUM(E15:E15)</f>
        <v>0</v>
      </c>
      <c r="F16" s="177">
        <f>SUM(F15:F15)</f>
        <v>0</v>
      </c>
      <c r="G16" s="177">
        <v>0</v>
      </c>
    </row>
    <row r="17" spans="1:7" ht="24.75" customHeight="1" x14ac:dyDescent="0.25">
      <c r="A17" s="346" t="s">
        <v>237</v>
      </c>
      <c r="B17" s="441" t="s">
        <v>244</v>
      </c>
      <c r="C17" s="250" t="s">
        <v>308</v>
      </c>
      <c r="D17" s="264">
        <v>0.6</v>
      </c>
      <c r="E17" s="233" t="s">
        <v>226</v>
      </c>
      <c r="F17" s="233" t="s">
        <v>226</v>
      </c>
      <c r="G17" s="233" t="s">
        <v>226</v>
      </c>
    </row>
    <row r="18" spans="1:7" ht="20.25" customHeight="1" x14ac:dyDescent="0.25">
      <c r="A18" s="347"/>
      <c r="B18" s="445"/>
      <c r="C18" s="252" t="s">
        <v>309</v>
      </c>
      <c r="D18" s="265">
        <v>0.8</v>
      </c>
      <c r="E18" s="245" t="s">
        <v>226</v>
      </c>
      <c r="F18" s="245" t="s">
        <v>226</v>
      </c>
      <c r="G18" s="245" t="s">
        <v>226</v>
      </c>
    </row>
    <row r="19" spans="1:7" ht="19.5" customHeight="1" x14ac:dyDescent="0.25">
      <c r="A19" s="347"/>
      <c r="B19" s="445"/>
      <c r="C19" s="252" t="s">
        <v>310</v>
      </c>
      <c r="D19" s="265">
        <v>1</v>
      </c>
      <c r="E19" s="245" t="s">
        <v>226</v>
      </c>
      <c r="F19" s="245" t="s">
        <v>226</v>
      </c>
      <c r="G19" s="245" t="s">
        <v>226</v>
      </c>
    </row>
    <row r="20" spans="1:7" ht="23.25" customHeight="1" x14ac:dyDescent="0.25">
      <c r="A20" s="347"/>
      <c r="B20" s="445"/>
      <c r="C20" s="252" t="s">
        <v>311</v>
      </c>
      <c r="D20" s="265">
        <v>2</v>
      </c>
      <c r="E20" s="245" t="s">
        <v>226</v>
      </c>
      <c r="F20" s="245" t="s">
        <v>226</v>
      </c>
      <c r="G20" s="245" t="s">
        <v>226</v>
      </c>
    </row>
    <row r="21" spans="1:7" ht="27.75" customHeight="1" x14ac:dyDescent="0.25">
      <c r="A21" s="347"/>
      <c r="B21" s="445"/>
      <c r="C21" s="295" t="s">
        <v>327</v>
      </c>
      <c r="D21" s="187" t="s">
        <v>226</v>
      </c>
      <c r="E21" s="255">
        <v>2.6</v>
      </c>
      <c r="F21" s="256" t="s">
        <v>226</v>
      </c>
      <c r="G21" s="236" t="s">
        <v>226</v>
      </c>
    </row>
    <row r="22" spans="1:7" ht="15.75" customHeight="1" x14ac:dyDescent="0.25">
      <c r="A22" s="347"/>
      <c r="B22" s="442"/>
      <c r="C22" s="176" t="s">
        <v>212</v>
      </c>
      <c r="D22" s="177">
        <f>SUM(D17:D21)</f>
        <v>4.4000000000000004</v>
      </c>
      <c r="E22" s="177">
        <f>SUM(E21:E21)</f>
        <v>2.6</v>
      </c>
      <c r="F22" s="178">
        <f>SUM(F21:F21)</f>
        <v>0</v>
      </c>
      <c r="G22" s="177">
        <v>0</v>
      </c>
    </row>
    <row r="23" spans="1:7" ht="36" customHeight="1" x14ac:dyDescent="0.25">
      <c r="A23" s="347"/>
      <c r="B23" s="317" t="s">
        <v>245</v>
      </c>
      <c r="C23" s="185" t="s">
        <v>272</v>
      </c>
      <c r="D23" s="184" t="s">
        <v>226</v>
      </c>
      <c r="E23" s="319">
        <v>4.0683109999999996</v>
      </c>
      <c r="F23" s="186" t="s">
        <v>226</v>
      </c>
      <c r="G23" s="181" t="s">
        <v>226</v>
      </c>
    </row>
    <row r="24" spans="1:7" ht="15.75" customHeight="1" x14ac:dyDescent="0.25">
      <c r="A24" s="37"/>
      <c r="B24" s="32"/>
      <c r="C24" s="176" t="s">
        <v>212</v>
      </c>
      <c r="D24" s="177">
        <f>SUM(D23:D23)</f>
        <v>0</v>
      </c>
      <c r="E24" s="320">
        <f>SUM(E23:E23)</f>
        <v>4.0683109999999996</v>
      </c>
      <c r="F24" s="177">
        <f>SUM(F23:F23)</f>
        <v>0</v>
      </c>
      <c r="G24" s="177">
        <v>0</v>
      </c>
    </row>
    <row r="25" spans="1:7" ht="22.5" customHeight="1" x14ac:dyDescent="0.25">
      <c r="A25" s="37"/>
      <c r="B25" s="441" t="s">
        <v>227</v>
      </c>
      <c r="C25" s="290" t="s">
        <v>273</v>
      </c>
      <c r="D25" s="184" t="s">
        <v>22</v>
      </c>
      <c r="E25" s="291" t="s">
        <v>22</v>
      </c>
      <c r="F25" s="292">
        <v>4.9000000000000004</v>
      </c>
      <c r="G25" s="181" t="s">
        <v>226</v>
      </c>
    </row>
    <row r="26" spans="1:7" ht="30.75" customHeight="1" x14ac:dyDescent="0.25">
      <c r="A26" s="37"/>
      <c r="B26" s="445"/>
      <c r="C26" s="296" t="s">
        <v>314</v>
      </c>
      <c r="D26" s="187" t="s">
        <v>22</v>
      </c>
      <c r="E26" s="297" t="s">
        <v>22</v>
      </c>
      <c r="F26" s="298">
        <v>3.5</v>
      </c>
      <c r="G26" s="222"/>
    </row>
    <row r="27" spans="1:7" ht="15.75" customHeight="1" x14ac:dyDescent="0.25">
      <c r="A27" s="37"/>
      <c r="B27" s="442"/>
      <c r="C27" s="176" t="s">
        <v>212</v>
      </c>
      <c r="D27" s="177">
        <f>SUM(D25:D25)</f>
        <v>0</v>
      </c>
      <c r="E27" s="177">
        <f>SUM(E25:E25)</f>
        <v>0</v>
      </c>
      <c r="F27" s="177">
        <f>SUM(F25:F26)</f>
        <v>8.4</v>
      </c>
      <c r="G27" s="177">
        <v>0</v>
      </c>
    </row>
    <row r="28" spans="1:7" ht="33" customHeight="1" x14ac:dyDescent="0.25">
      <c r="A28" s="284"/>
      <c r="B28" s="441" t="s">
        <v>239</v>
      </c>
      <c r="C28" s="19" t="s">
        <v>278</v>
      </c>
      <c r="D28" s="266">
        <v>3</v>
      </c>
      <c r="E28" s="257" t="s">
        <v>226</v>
      </c>
      <c r="F28" s="188" t="s">
        <v>226</v>
      </c>
      <c r="G28" s="78" t="s">
        <v>226</v>
      </c>
    </row>
    <row r="29" spans="1:7" ht="15" customHeight="1" x14ac:dyDescent="0.25">
      <c r="A29" s="284"/>
      <c r="B29" s="442"/>
      <c r="C29" s="176" t="s">
        <v>212</v>
      </c>
      <c r="D29" s="178">
        <f>SUM(D28:D28)</f>
        <v>3</v>
      </c>
      <c r="E29" s="178">
        <f>SUM(E28)</f>
        <v>0</v>
      </c>
      <c r="F29" s="178">
        <v>0</v>
      </c>
      <c r="G29" s="177">
        <v>0</v>
      </c>
    </row>
    <row r="30" spans="1:7" ht="20.100000000000001" customHeight="1" x14ac:dyDescent="0.25">
      <c r="A30" s="365" t="s">
        <v>236</v>
      </c>
      <c r="B30" s="346" t="s">
        <v>228</v>
      </c>
      <c r="C30" s="250" t="s">
        <v>279</v>
      </c>
      <c r="D30" s="267">
        <v>0.7</v>
      </c>
      <c r="E30" s="233" t="s">
        <v>226</v>
      </c>
      <c r="F30" s="233" t="s">
        <v>226</v>
      </c>
      <c r="G30" s="233" t="s">
        <v>226</v>
      </c>
    </row>
    <row r="31" spans="1:7" ht="20.100000000000001" customHeight="1" x14ac:dyDescent="0.25">
      <c r="A31" s="365"/>
      <c r="B31" s="347"/>
      <c r="C31" s="252" t="s">
        <v>280</v>
      </c>
      <c r="D31" s="268">
        <v>0.5</v>
      </c>
      <c r="E31" s="245" t="s">
        <v>226</v>
      </c>
      <c r="F31" s="245" t="s">
        <v>226</v>
      </c>
      <c r="G31" s="245" t="s">
        <v>226</v>
      </c>
    </row>
    <row r="32" spans="1:7" ht="20.100000000000001" customHeight="1" x14ac:dyDescent="0.25">
      <c r="A32" s="365"/>
      <c r="B32" s="347"/>
      <c r="C32" s="252" t="s">
        <v>281</v>
      </c>
      <c r="D32" s="268">
        <v>1</v>
      </c>
      <c r="E32" s="245" t="s">
        <v>226</v>
      </c>
      <c r="F32" s="245" t="s">
        <v>226</v>
      </c>
      <c r="G32" s="245" t="s">
        <v>226</v>
      </c>
    </row>
    <row r="33" spans="1:9" ht="29.25" customHeight="1" x14ac:dyDescent="0.25">
      <c r="A33" s="365"/>
      <c r="B33" s="347"/>
      <c r="C33" s="252" t="s">
        <v>282</v>
      </c>
      <c r="D33" s="268">
        <v>0.8</v>
      </c>
      <c r="E33" s="245" t="s">
        <v>226</v>
      </c>
      <c r="F33" s="245" t="s">
        <v>226</v>
      </c>
      <c r="G33" s="245" t="s">
        <v>226</v>
      </c>
    </row>
    <row r="34" spans="1:9" ht="14.25" customHeight="1" x14ac:dyDescent="0.25">
      <c r="A34" s="365"/>
      <c r="B34" s="174"/>
      <c r="C34" s="176" t="s">
        <v>212</v>
      </c>
      <c r="D34" s="178">
        <f>SUM(D30:D33)</f>
        <v>3</v>
      </c>
      <c r="E34" s="178">
        <v>0</v>
      </c>
      <c r="F34" s="178">
        <v>0</v>
      </c>
      <c r="G34" s="177">
        <v>0</v>
      </c>
    </row>
    <row r="35" spans="1:9" ht="30.75" customHeight="1" x14ac:dyDescent="0.25">
      <c r="A35" s="365"/>
      <c r="B35" s="355" t="s">
        <v>229</v>
      </c>
      <c r="C35" s="250" t="s">
        <v>283</v>
      </c>
      <c r="D35" s="267">
        <v>1</v>
      </c>
      <c r="E35" s="272" t="s">
        <v>226</v>
      </c>
      <c r="F35" s="273" t="s">
        <v>226</v>
      </c>
      <c r="G35" s="273" t="s">
        <v>226</v>
      </c>
    </row>
    <row r="36" spans="1:9" ht="20.100000000000001" customHeight="1" x14ac:dyDescent="0.25">
      <c r="A36" s="365"/>
      <c r="B36" s="378"/>
      <c r="C36" s="252" t="s">
        <v>284</v>
      </c>
      <c r="D36" s="268">
        <v>2</v>
      </c>
      <c r="E36" s="274" t="s">
        <v>226</v>
      </c>
      <c r="F36" s="275" t="s">
        <v>226</v>
      </c>
      <c r="G36" s="275" t="s">
        <v>226</v>
      </c>
    </row>
    <row r="37" spans="1:9" ht="30.75" customHeight="1" x14ac:dyDescent="0.25">
      <c r="A37" s="365"/>
      <c r="B37" s="378"/>
      <c r="C37" s="252" t="s">
        <v>285</v>
      </c>
      <c r="D37" s="268">
        <v>1</v>
      </c>
      <c r="E37" s="274" t="s">
        <v>226</v>
      </c>
      <c r="F37" s="275" t="s">
        <v>226</v>
      </c>
      <c r="G37" s="275" t="s">
        <v>226</v>
      </c>
    </row>
    <row r="38" spans="1:9" ht="20.25" customHeight="1" x14ac:dyDescent="0.25">
      <c r="A38" s="365"/>
      <c r="B38" s="378"/>
      <c r="C38" s="231" t="s">
        <v>307</v>
      </c>
      <c r="D38" s="269">
        <v>0.4</v>
      </c>
      <c r="E38" s="276"/>
      <c r="F38" s="277"/>
      <c r="G38" s="277"/>
    </row>
    <row r="39" spans="1:9" ht="15.75" customHeight="1" x14ac:dyDescent="0.25">
      <c r="A39" s="365"/>
      <c r="B39" s="356"/>
      <c r="C39" s="176" t="s">
        <v>212</v>
      </c>
      <c r="D39" s="177">
        <f>SUM(D35:D38)</f>
        <v>4.4000000000000004</v>
      </c>
      <c r="E39" s="177">
        <f>SUM(E35)</f>
        <v>0</v>
      </c>
      <c r="F39" s="177">
        <v>0</v>
      </c>
      <c r="G39" s="177">
        <v>0</v>
      </c>
    </row>
    <row r="40" spans="1:9" ht="28.5" customHeight="1" x14ac:dyDescent="0.25">
      <c r="A40" s="446" t="s">
        <v>235</v>
      </c>
      <c r="B40" s="346" t="s">
        <v>299</v>
      </c>
      <c r="C40" s="293" t="s">
        <v>313</v>
      </c>
      <c r="D40" s="259" t="s">
        <v>226</v>
      </c>
      <c r="E40" s="303">
        <v>1.0454151899999999</v>
      </c>
      <c r="F40" s="245" t="s">
        <v>226</v>
      </c>
      <c r="G40" s="245" t="s">
        <v>226</v>
      </c>
      <c r="I40" s="328">
        <f>I41+E40</f>
        <v>1.0908303799999999</v>
      </c>
    </row>
    <row r="41" spans="1:9" ht="29.25" customHeight="1" x14ac:dyDescent="0.25">
      <c r="A41" s="447"/>
      <c r="B41" s="347"/>
      <c r="C41" s="294" t="s">
        <v>328</v>
      </c>
      <c r="D41" s="287" t="s">
        <v>226</v>
      </c>
      <c r="E41" s="330">
        <v>2.4560766599999999</v>
      </c>
      <c r="F41" s="321" t="s">
        <v>226</v>
      </c>
      <c r="G41" s="182" t="s">
        <v>226</v>
      </c>
      <c r="I41" s="328">
        <v>4.5415189999999939E-2</v>
      </c>
    </row>
    <row r="42" spans="1:9" ht="90" customHeight="1" x14ac:dyDescent="0.25">
      <c r="A42" s="447"/>
      <c r="B42" s="347"/>
      <c r="C42" s="322" t="s">
        <v>330</v>
      </c>
      <c r="D42" s="323"/>
      <c r="E42" s="331">
        <v>7.1316889999999997</v>
      </c>
      <c r="F42" s="324"/>
      <c r="G42" s="190"/>
      <c r="I42" s="328">
        <f>I41+E41</f>
        <v>2.5014918499999999</v>
      </c>
    </row>
    <row r="43" spans="1:9" ht="20.100000000000001" customHeight="1" x14ac:dyDescent="0.25">
      <c r="A43" s="447"/>
      <c r="B43" s="364"/>
      <c r="C43" s="176" t="s">
        <v>212</v>
      </c>
      <c r="D43" s="177">
        <f>SUM(D40:D41)</f>
        <v>0</v>
      </c>
      <c r="E43" s="302">
        <f>SUM(E40:E42)</f>
        <v>10.633180849999999</v>
      </c>
      <c r="F43" s="177">
        <v>0</v>
      </c>
      <c r="G43" s="177">
        <v>0</v>
      </c>
    </row>
    <row r="44" spans="1:9" ht="22.5" customHeight="1" x14ac:dyDescent="0.25">
      <c r="A44" s="447"/>
      <c r="B44" s="346" t="s">
        <v>300</v>
      </c>
      <c r="C44" s="250" t="s">
        <v>286</v>
      </c>
      <c r="D44" s="267">
        <v>0.6</v>
      </c>
      <c r="E44" s="270" t="s">
        <v>226</v>
      </c>
      <c r="F44" s="270" t="s">
        <v>226</v>
      </c>
      <c r="G44" s="270" t="s">
        <v>226</v>
      </c>
    </row>
    <row r="45" spans="1:9" ht="22.5" customHeight="1" x14ac:dyDescent="0.25">
      <c r="A45" s="447"/>
      <c r="B45" s="347"/>
      <c r="C45" s="252" t="s">
        <v>312</v>
      </c>
      <c r="D45" s="268">
        <v>1.5</v>
      </c>
      <c r="E45" s="271" t="s">
        <v>226</v>
      </c>
      <c r="F45" s="271" t="s">
        <v>226</v>
      </c>
      <c r="G45" s="271" t="s">
        <v>226</v>
      </c>
    </row>
    <row r="46" spans="1:9" ht="32.25" customHeight="1" x14ac:dyDescent="0.25">
      <c r="A46" s="447"/>
      <c r="B46" s="347"/>
      <c r="C46" s="252" t="s">
        <v>287</v>
      </c>
      <c r="D46" s="268">
        <v>1</v>
      </c>
      <c r="E46" s="245" t="s">
        <v>226</v>
      </c>
      <c r="F46" s="245" t="s">
        <v>226</v>
      </c>
      <c r="G46" s="245" t="s">
        <v>226</v>
      </c>
    </row>
    <row r="47" spans="1:9" ht="30.75" customHeight="1" x14ac:dyDescent="0.25">
      <c r="A47" s="447"/>
      <c r="B47" s="347"/>
      <c r="C47" s="252" t="s">
        <v>318</v>
      </c>
      <c r="D47" s="268">
        <v>1</v>
      </c>
      <c r="E47" s="245" t="s">
        <v>226</v>
      </c>
      <c r="F47" s="245" t="s">
        <v>226</v>
      </c>
      <c r="G47" s="245" t="s">
        <v>226</v>
      </c>
    </row>
    <row r="48" spans="1:9" ht="17.25" customHeight="1" x14ac:dyDescent="0.25">
      <c r="A48" s="447"/>
      <c r="B48" s="347"/>
      <c r="C48" s="252" t="s">
        <v>319</v>
      </c>
      <c r="D48" s="268">
        <v>0.8</v>
      </c>
      <c r="E48" s="245" t="s">
        <v>226</v>
      </c>
      <c r="F48" s="245" t="s">
        <v>226</v>
      </c>
      <c r="G48" s="245" t="s">
        <v>226</v>
      </c>
    </row>
    <row r="49" spans="1:7" ht="30" customHeight="1" x14ac:dyDescent="0.25">
      <c r="A49" s="30"/>
      <c r="B49" s="347"/>
      <c r="C49" s="258" t="s">
        <v>329</v>
      </c>
      <c r="D49" s="268">
        <v>0.6</v>
      </c>
      <c r="E49" s="245"/>
      <c r="F49" s="245"/>
      <c r="G49" s="245"/>
    </row>
    <row r="50" spans="1:7" ht="30" customHeight="1" x14ac:dyDescent="0.25">
      <c r="A50" s="30"/>
      <c r="B50" s="347"/>
      <c r="C50" s="258" t="s">
        <v>331</v>
      </c>
      <c r="D50" s="268">
        <v>0.5</v>
      </c>
      <c r="E50" s="245"/>
      <c r="F50" s="245"/>
      <c r="G50" s="245"/>
    </row>
    <row r="51" spans="1:7" ht="28.5" customHeight="1" x14ac:dyDescent="0.25">
      <c r="A51" s="30"/>
      <c r="B51" s="347"/>
      <c r="C51" s="293" t="s">
        <v>332</v>
      </c>
      <c r="D51" s="304" t="s">
        <v>226</v>
      </c>
      <c r="E51" s="332">
        <v>2.8</v>
      </c>
      <c r="F51" s="183" t="s">
        <v>226</v>
      </c>
      <c r="G51" s="223" t="s">
        <v>226</v>
      </c>
    </row>
    <row r="52" spans="1:7" ht="27.75" customHeight="1" x14ac:dyDescent="0.25">
      <c r="A52" s="30"/>
      <c r="B52" s="347"/>
      <c r="C52" s="237" t="s">
        <v>333</v>
      </c>
      <c r="D52" s="259" t="s">
        <v>226</v>
      </c>
      <c r="E52" s="333">
        <v>1.5</v>
      </c>
      <c r="F52" s="183" t="s">
        <v>226</v>
      </c>
      <c r="G52" s="223" t="s">
        <v>226</v>
      </c>
    </row>
    <row r="53" spans="1:7" ht="48" customHeight="1" x14ac:dyDescent="0.25">
      <c r="A53" s="30"/>
      <c r="B53" s="347"/>
      <c r="C53" s="237" t="s">
        <v>334</v>
      </c>
      <c r="D53" s="259" t="s">
        <v>226</v>
      </c>
      <c r="E53" s="333">
        <v>1.2</v>
      </c>
      <c r="F53" s="183" t="s">
        <v>226</v>
      </c>
      <c r="G53" s="223" t="s">
        <v>226</v>
      </c>
    </row>
    <row r="54" spans="1:7" ht="30" customHeight="1" x14ac:dyDescent="0.25">
      <c r="A54" s="30"/>
      <c r="B54" s="347"/>
      <c r="C54" s="237" t="s">
        <v>335</v>
      </c>
      <c r="D54" s="259" t="s">
        <v>226</v>
      </c>
      <c r="E54" s="333">
        <v>1</v>
      </c>
      <c r="F54" s="183" t="s">
        <v>226</v>
      </c>
      <c r="G54" s="223" t="s">
        <v>226</v>
      </c>
    </row>
    <row r="55" spans="1:7" ht="30" customHeight="1" x14ac:dyDescent="0.25">
      <c r="A55" s="30"/>
      <c r="B55" s="347"/>
      <c r="C55" s="179" t="s">
        <v>336</v>
      </c>
      <c r="D55" s="259" t="s">
        <v>22</v>
      </c>
      <c r="E55" s="246" t="s">
        <v>22</v>
      </c>
      <c r="F55" s="247">
        <v>3</v>
      </c>
      <c r="G55" s="248" t="s">
        <v>22</v>
      </c>
    </row>
    <row r="56" spans="1:7" ht="28.5" customHeight="1" x14ac:dyDescent="0.25">
      <c r="A56" s="30"/>
      <c r="B56" s="347"/>
      <c r="C56" s="179" t="s">
        <v>337</v>
      </c>
      <c r="D56" s="259" t="s">
        <v>22</v>
      </c>
      <c r="E56" s="246" t="s">
        <v>22</v>
      </c>
      <c r="F56" s="247">
        <v>5</v>
      </c>
      <c r="G56" s="248" t="s">
        <v>22</v>
      </c>
    </row>
    <row r="57" spans="1:7" ht="28.5" customHeight="1" x14ac:dyDescent="0.25">
      <c r="A57" s="30"/>
      <c r="B57" s="289"/>
      <c r="C57" s="179" t="s">
        <v>338</v>
      </c>
      <c r="D57" s="259" t="s">
        <v>22</v>
      </c>
      <c r="E57" s="246" t="s">
        <v>22</v>
      </c>
      <c r="F57" s="247">
        <v>4</v>
      </c>
      <c r="G57" s="248"/>
    </row>
    <row r="58" spans="1:7" ht="28.5" customHeight="1" x14ac:dyDescent="0.25">
      <c r="A58" s="30"/>
      <c r="B58" s="284"/>
      <c r="C58" s="179" t="s">
        <v>339</v>
      </c>
      <c r="D58" s="259"/>
      <c r="E58" s="246"/>
      <c r="F58" s="247">
        <v>4</v>
      </c>
      <c r="G58" s="248" t="s">
        <v>22</v>
      </c>
    </row>
    <row r="59" spans="1:7" ht="28.5" customHeight="1" x14ac:dyDescent="0.25">
      <c r="A59" s="30"/>
      <c r="B59" s="284"/>
      <c r="C59" s="179" t="s">
        <v>340</v>
      </c>
      <c r="D59" s="259" t="s">
        <v>22</v>
      </c>
      <c r="E59" s="246" t="s">
        <v>22</v>
      </c>
      <c r="F59" s="247">
        <v>2</v>
      </c>
      <c r="G59" s="248" t="s">
        <v>22</v>
      </c>
    </row>
    <row r="60" spans="1:7" ht="15" customHeight="1" x14ac:dyDescent="0.25">
      <c r="A60" s="39"/>
      <c r="B60" s="32"/>
      <c r="C60" s="176" t="s">
        <v>212</v>
      </c>
      <c r="D60" s="177">
        <f>SUM(D44:D56)</f>
        <v>5.9999999999999991</v>
      </c>
      <c r="E60" s="177">
        <f>SUM(E51:E56)</f>
        <v>6.5</v>
      </c>
      <c r="F60" s="177">
        <f>SUM(F55:F59)</f>
        <v>18</v>
      </c>
      <c r="G60" s="177">
        <v>0</v>
      </c>
    </row>
    <row r="61" spans="1:7" ht="20.100000000000001" hidden="1" customHeight="1" x14ac:dyDescent="0.25">
      <c r="A61" s="355" t="s">
        <v>234</v>
      </c>
      <c r="B61" s="355" t="s">
        <v>253</v>
      </c>
      <c r="C61" s="19"/>
      <c r="D61" s="254"/>
      <c r="E61" s="232" t="s">
        <v>226</v>
      </c>
      <c r="F61" s="232"/>
      <c r="G61" s="233"/>
    </row>
    <row r="62" spans="1:7" ht="20.100000000000001" hidden="1" customHeight="1" x14ac:dyDescent="0.25">
      <c r="A62" s="378"/>
      <c r="B62" s="378"/>
      <c r="C62" s="19"/>
      <c r="D62" s="254"/>
      <c r="E62" s="234"/>
      <c r="F62" s="234"/>
      <c r="G62" s="235"/>
    </row>
    <row r="63" spans="1:7" ht="20.100000000000001" hidden="1" customHeight="1" x14ac:dyDescent="0.25">
      <c r="A63" s="378"/>
      <c r="B63" s="356"/>
      <c r="C63" s="176" t="s">
        <v>212</v>
      </c>
      <c r="D63" s="198">
        <v>0</v>
      </c>
      <c r="E63" s="198">
        <v>0</v>
      </c>
      <c r="F63" s="198">
        <f>F61</f>
        <v>0</v>
      </c>
      <c r="G63" s="177" t="s">
        <v>34</v>
      </c>
    </row>
    <row r="64" spans="1:7" ht="12.75" customHeight="1" x14ac:dyDescent="0.25">
      <c r="A64" s="209" t="s">
        <v>18</v>
      </c>
      <c r="B64" s="210"/>
      <c r="C64" s="210"/>
      <c r="D64" s="302">
        <f>D60+D43+D39+D34+D29+D27+D24+D22+D16+D14</f>
        <v>24.214570129999998</v>
      </c>
      <c r="E64" s="302">
        <f>E60+E43+E39+E34+E29+E27+E24+E22+E16+E14</f>
        <v>23.801491849999998</v>
      </c>
      <c r="F64" s="177">
        <f>F60+F43+F39+F34+F29+F27+F24+F22+F16+F14</f>
        <v>26.4</v>
      </c>
      <c r="G64" s="177">
        <v>0</v>
      </c>
    </row>
    <row r="65" spans="1:7" s="214" customFormat="1" hidden="1" x14ac:dyDescent="0.25">
      <c r="A65" s="211"/>
      <c r="B65" s="212"/>
      <c r="C65" s="212"/>
      <c r="D65" s="213"/>
      <c r="E65" s="213"/>
      <c r="F65" s="213"/>
      <c r="G65" s="217"/>
    </row>
    <row r="66" spans="1:7" s="214" customFormat="1" ht="15.75" customHeight="1" x14ac:dyDescent="0.25">
      <c r="A66" s="211"/>
      <c r="B66" s="212"/>
      <c r="C66" s="212"/>
      <c r="D66" s="213"/>
      <c r="E66" s="213"/>
      <c r="F66" s="213"/>
      <c r="G66" s="217"/>
    </row>
    <row r="67" spans="1:7" s="214" customFormat="1" ht="15.75" customHeight="1" x14ac:dyDescent="0.25">
      <c r="A67" s="211"/>
      <c r="B67" s="212"/>
      <c r="C67" s="212"/>
      <c r="D67" s="213"/>
      <c r="E67" s="213"/>
      <c r="F67" s="213"/>
      <c r="G67" s="217"/>
    </row>
    <row r="68" spans="1:7" s="214" customFormat="1" ht="15.75" customHeight="1" x14ac:dyDescent="0.25">
      <c r="A68" s="211"/>
      <c r="B68" s="212"/>
      <c r="C68" s="212"/>
      <c r="D68" s="213"/>
      <c r="E68" s="213"/>
      <c r="F68" s="213"/>
      <c r="G68" s="217"/>
    </row>
    <row r="69" spans="1:7" s="214" customFormat="1" ht="15.75" customHeight="1" x14ac:dyDescent="0.25">
      <c r="A69" s="211"/>
      <c r="B69" s="212"/>
      <c r="C69" s="212"/>
      <c r="D69" s="213"/>
      <c r="E69" s="213"/>
      <c r="F69" s="213"/>
      <c r="G69" s="217"/>
    </row>
    <row r="70" spans="1:7" s="214" customFormat="1" ht="15.75" customHeight="1" x14ac:dyDescent="0.25">
      <c r="A70" s="211"/>
      <c r="B70" s="212"/>
      <c r="C70" s="212"/>
      <c r="D70" s="213"/>
      <c r="E70" s="213"/>
      <c r="F70" s="213"/>
      <c r="G70" s="217"/>
    </row>
    <row r="71" spans="1:7" s="214" customFormat="1" ht="15.75" customHeight="1" x14ac:dyDescent="0.25">
      <c r="A71" s="211"/>
      <c r="B71" s="212"/>
      <c r="C71" s="212"/>
      <c r="D71" s="213"/>
      <c r="E71" s="213"/>
      <c r="F71" s="213"/>
      <c r="G71" s="217"/>
    </row>
    <row r="72" spans="1:7" s="214" customFormat="1" ht="15.75" customHeight="1" x14ac:dyDescent="0.25">
      <c r="A72" s="211"/>
      <c r="B72" s="212"/>
      <c r="C72" s="212"/>
      <c r="D72" s="213"/>
      <c r="E72" s="213"/>
      <c r="F72" s="213"/>
      <c r="G72" s="217"/>
    </row>
    <row r="73" spans="1:7" s="214" customFormat="1" ht="15.75" customHeight="1" x14ac:dyDescent="0.25">
      <c r="A73" s="211"/>
      <c r="B73" s="212"/>
      <c r="C73" s="212"/>
      <c r="D73" s="213"/>
      <c r="E73" s="213"/>
      <c r="F73" s="213"/>
      <c r="G73" s="217"/>
    </row>
    <row r="74" spans="1:7" s="214" customFormat="1" ht="15.75" customHeight="1" x14ac:dyDescent="0.25">
      <c r="A74" s="211"/>
      <c r="B74" s="212"/>
      <c r="C74" s="212"/>
      <c r="D74" s="213"/>
      <c r="E74" s="213"/>
      <c r="F74" s="213"/>
      <c r="G74" s="217"/>
    </row>
    <row r="75" spans="1:7" s="214" customFormat="1" ht="15.75" customHeight="1" x14ac:dyDescent="0.25">
      <c r="A75" s="211"/>
      <c r="B75" s="212"/>
      <c r="C75" s="212"/>
      <c r="D75" s="213"/>
      <c r="E75" s="213"/>
      <c r="F75" s="213"/>
      <c r="G75" s="217"/>
    </row>
    <row r="76" spans="1:7" s="214" customFormat="1" ht="15.75" customHeight="1" x14ac:dyDescent="0.25">
      <c r="A76" s="211"/>
      <c r="B76" s="212"/>
      <c r="C76" s="212"/>
      <c r="D76" s="213"/>
      <c r="E76" s="213"/>
      <c r="F76" s="213"/>
      <c r="G76" s="217"/>
    </row>
    <row r="77" spans="1:7" s="214" customFormat="1" ht="15.75" customHeight="1" x14ac:dyDescent="0.25">
      <c r="A77" s="211"/>
      <c r="B77" s="212"/>
      <c r="C77" s="212"/>
      <c r="D77" s="213"/>
      <c r="E77" s="213"/>
      <c r="F77" s="213"/>
      <c r="G77" s="217"/>
    </row>
    <row r="78" spans="1:7" s="214" customFormat="1" ht="15.75" customHeight="1" x14ac:dyDescent="0.25">
      <c r="A78" s="211"/>
      <c r="B78" s="212"/>
      <c r="C78" s="212"/>
      <c r="D78" s="213"/>
      <c r="E78" s="213"/>
      <c r="F78" s="213"/>
      <c r="G78" s="217"/>
    </row>
    <row r="79" spans="1:7" s="214" customFormat="1" ht="15.75" customHeight="1" x14ac:dyDescent="0.25">
      <c r="A79" s="211"/>
      <c r="B79" s="212"/>
      <c r="C79" s="212"/>
      <c r="D79" s="213"/>
      <c r="E79" s="213"/>
      <c r="F79" s="213"/>
      <c r="G79" s="217"/>
    </row>
    <row r="80" spans="1:7" s="214" customFormat="1" ht="15.75" customHeight="1" x14ac:dyDescent="0.25">
      <c r="A80" s="211"/>
      <c r="B80" s="212"/>
      <c r="C80" s="212"/>
      <c r="D80" s="213"/>
      <c r="E80" s="213"/>
      <c r="F80" s="213"/>
      <c r="G80" s="217"/>
    </row>
    <row r="81" spans="1:7" s="214" customFormat="1" ht="15.75" customHeight="1" x14ac:dyDescent="0.25">
      <c r="A81" s="211"/>
      <c r="B81" s="212"/>
      <c r="C81" s="212"/>
      <c r="D81" s="213"/>
      <c r="E81" s="213"/>
      <c r="F81" s="213"/>
      <c r="G81" s="217"/>
    </row>
    <row r="82" spans="1:7" s="214" customFormat="1" ht="15.75" customHeight="1" x14ac:dyDescent="0.25">
      <c r="A82" s="211"/>
      <c r="B82" s="212"/>
      <c r="C82" s="212"/>
      <c r="D82" s="213"/>
      <c r="E82" s="213"/>
      <c r="F82" s="213"/>
      <c r="G82" s="217"/>
    </row>
    <row r="83" spans="1:7" s="214" customFormat="1" ht="15.75" customHeight="1" x14ac:dyDescent="0.25">
      <c r="A83" s="211"/>
      <c r="B83" s="212"/>
      <c r="C83" s="212"/>
      <c r="D83" s="213"/>
      <c r="E83" s="213"/>
      <c r="F83" s="213"/>
      <c r="G83" s="217"/>
    </row>
    <row r="84" spans="1:7" s="214" customFormat="1" ht="15.75" customHeight="1" x14ac:dyDescent="0.25">
      <c r="A84" s="211"/>
      <c r="B84" s="212"/>
      <c r="C84" s="212"/>
      <c r="D84" s="213"/>
      <c r="E84" s="213"/>
      <c r="F84" s="213"/>
      <c r="G84" s="217"/>
    </row>
    <row r="85" spans="1:7" s="214" customFormat="1" ht="15.75" customHeight="1" x14ac:dyDescent="0.25">
      <c r="A85" s="211"/>
      <c r="B85" s="212"/>
      <c r="C85" s="212"/>
      <c r="D85" s="213"/>
      <c r="E85" s="213"/>
      <c r="F85" s="213"/>
      <c r="G85" s="217"/>
    </row>
    <row r="86" spans="1:7" s="214" customFormat="1" ht="15.75" customHeight="1" x14ac:dyDescent="0.25">
      <c r="A86" s="211"/>
      <c r="B86" s="212"/>
      <c r="C86" s="212"/>
      <c r="D86" s="213"/>
      <c r="E86" s="213"/>
      <c r="F86" s="213"/>
      <c r="G86" s="217"/>
    </row>
    <row r="87" spans="1:7" s="214" customFormat="1" ht="15.75" customHeight="1" x14ac:dyDescent="0.25">
      <c r="A87" s="211"/>
      <c r="B87" s="212"/>
      <c r="C87" s="212"/>
      <c r="D87" s="213"/>
      <c r="E87" s="213"/>
      <c r="F87" s="213"/>
      <c r="G87" s="217"/>
    </row>
    <row r="88" spans="1:7" s="214" customFormat="1" ht="15.75" customHeight="1" x14ac:dyDescent="0.25">
      <c r="A88" s="211"/>
      <c r="B88" s="212"/>
      <c r="C88" s="212"/>
      <c r="D88" s="213"/>
      <c r="E88" s="213"/>
      <c r="F88" s="213"/>
      <c r="G88" s="217"/>
    </row>
    <row r="89" spans="1:7" s="214" customFormat="1" ht="15.75" customHeight="1" x14ac:dyDescent="0.25">
      <c r="A89" s="211"/>
      <c r="B89" s="212"/>
      <c r="C89" s="212"/>
      <c r="D89" s="213"/>
      <c r="E89" s="213"/>
      <c r="F89" s="213"/>
      <c r="G89" s="217"/>
    </row>
    <row r="90" spans="1:7" s="214" customFormat="1" ht="15.75" customHeight="1" x14ac:dyDescent="0.25">
      <c r="A90" s="211"/>
      <c r="B90" s="212"/>
      <c r="C90" s="212"/>
      <c r="D90" s="213"/>
      <c r="E90" s="213"/>
      <c r="F90" s="213"/>
      <c r="G90" s="217"/>
    </row>
    <row r="91" spans="1:7" s="214" customFormat="1" ht="15.75" customHeight="1" x14ac:dyDescent="0.25">
      <c r="A91" s="211"/>
      <c r="B91" s="212"/>
      <c r="C91" s="212"/>
      <c r="D91" s="213"/>
      <c r="E91" s="213"/>
      <c r="F91" s="213"/>
      <c r="G91" s="217"/>
    </row>
    <row r="92" spans="1:7" s="214" customFormat="1" ht="15.75" customHeight="1" x14ac:dyDescent="0.25">
      <c r="A92" s="211"/>
      <c r="B92" s="212"/>
      <c r="C92" s="212"/>
      <c r="D92" s="213"/>
      <c r="E92" s="213"/>
      <c r="F92" s="213"/>
      <c r="G92" s="217"/>
    </row>
    <row r="93" spans="1:7" s="214" customFormat="1" ht="15.75" customHeight="1" x14ac:dyDescent="0.25">
      <c r="A93" s="211"/>
      <c r="B93" s="212"/>
      <c r="C93" s="212"/>
      <c r="D93" s="213"/>
      <c r="E93" s="213"/>
      <c r="F93" s="213"/>
      <c r="G93" s="217"/>
    </row>
    <row r="94" spans="1:7" s="214" customFormat="1" ht="15.75" customHeight="1" x14ac:dyDescent="0.25">
      <c r="A94" s="211"/>
      <c r="B94" s="212"/>
      <c r="C94" s="212"/>
      <c r="D94" s="213"/>
      <c r="E94" s="213"/>
      <c r="F94" s="213"/>
      <c r="G94" s="217"/>
    </row>
    <row r="95" spans="1:7" s="214" customFormat="1" ht="30.75" customHeight="1" x14ac:dyDescent="0.25">
      <c r="A95" s="211"/>
      <c r="B95" s="212"/>
      <c r="C95" s="212"/>
      <c r="D95" s="213"/>
      <c r="E95" s="213"/>
      <c r="F95" s="213"/>
      <c r="G95" s="217"/>
    </row>
    <row r="96" spans="1:7" s="214" customFormat="1" ht="30" customHeight="1" x14ac:dyDescent="0.25">
      <c r="A96" s="211"/>
      <c r="B96" s="212"/>
      <c r="C96" s="212"/>
      <c r="D96" s="213"/>
      <c r="E96" s="213"/>
      <c r="F96" s="213"/>
      <c r="G96" s="217"/>
    </row>
    <row r="97" spans="1:7" s="189" customFormat="1" x14ac:dyDescent="0.25">
      <c r="A97" s="443" t="s">
        <v>210</v>
      </c>
      <c r="B97" s="443"/>
      <c r="C97" s="443"/>
      <c r="D97" s="443"/>
      <c r="E97" s="443"/>
      <c r="F97" s="443"/>
      <c r="G97" s="218"/>
    </row>
    <row r="98" spans="1:7" s="189" customFormat="1" x14ac:dyDescent="0.25">
      <c r="A98" s="6" t="s">
        <v>211</v>
      </c>
      <c r="B98" s="6"/>
      <c r="C98" s="6"/>
      <c r="D98" s="6"/>
      <c r="E98" s="6"/>
      <c r="F98" s="6"/>
      <c r="G98" s="218"/>
    </row>
    <row r="99" spans="1:7" s="189" customFormat="1" x14ac:dyDescent="0.25">
      <c r="A99" s="6" t="s">
        <v>209</v>
      </c>
      <c r="B99" s="6"/>
      <c r="C99" s="6"/>
      <c r="D99" s="6"/>
      <c r="E99" s="6"/>
      <c r="F99" s="6"/>
      <c r="G99" s="218"/>
    </row>
    <row r="100" spans="1:7" s="189" customFormat="1" x14ac:dyDescent="0.25">
      <c r="A100" s="6" t="s">
        <v>230</v>
      </c>
      <c r="B100" s="6"/>
      <c r="C100" s="6"/>
      <c r="D100" s="6"/>
      <c r="E100" s="6"/>
      <c r="F100" s="6"/>
      <c r="G100" s="218"/>
    </row>
    <row r="101" spans="1:7" s="189" customFormat="1" x14ac:dyDescent="0.25">
      <c r="A101" s="6" t="s">
        <v>271</v>
      </c>
      <c r="B101" s="6"/>
      <c r="C101" s="6"/>
      <c r="D101" s="6"/>
      <c r="E101" s="6"/>
      <c r="F101" s="6"/>
      <c r="G101" s="218"/>
    </row>
    <row r="102" spans="1:7" s="189" customFormat="1" x14ac:dyDescent="0.25">
      <c r="A102" s="6" t="s">
        <v>240</v>
      </c>
      <c r="B102" s="6"/>
      <c r="C102" s="199">
        <f>G118</f>
        <v>26.8</v>
      </c>
      <c r="D102" s="6"/>
      <c r="E102" s="6"/>
      <c r="F102" s="6"/>
      <c r="G102" s="219"/>
    </row>
    <row r="103" spans="1:7" s="189" customFormat="1" x14ac:dyDescent="0.25">
      <c r="G103" s="219"/>
    </row>
    <row r="104" spans="1:7" s="189" customFormat="1" ht="15" customHeight="1" x14ac:dyDescent="0.25">
      <c r="A104" s="351" t="s">
        <v>203</v>
      </c>
      <c r="B104" s="351" t="s">
        <v>204</v>
      </c>
      <c r="C104" s="351" t="s">
        <v>205</v>
      </c>
      <c r="D104" s="351" t="s">
        <v>231</v>
      </c>
      <c r="E104" s="351"/>
      <c r="F104" s="351"/>
      <c r="G104" s="351"/>
    </row>
    <row r="105" spans="1:7" s="189" customFormat="1" ht="42.75" x14ac:dyDescent="0.25">
      <c r="A105" s="351"/>
      <c r="B105" s="351"/>
      <c r="C105" s="351"/>
      <c r="D105" s="175" t="s">
        <v>206</v>
      </c>
      <c r="E105" s="175" t="s">
        <v>207</v>
      </c>
      <c r="F105" s="175" t="s">
        <v>208</v>
      </c>
      <c r="G105" s="288" t="s">
        <v>232</v>
      </c>
    </row>
    <row r="106" spans="1:7" s="189" customFormat="1" ht="48" customHeight="1" x14ac:dyDescent="0.25">
      <c r="A106" s="444" t="s">
        <v>288</v>
      </c>
      <c r="B106" s="365" t="s">
        <v>305</v>
      </c>
      <c r="C106" s="238" t="s">
        <v>315</v>
      </c>
      <c r="D106" s="66" t="s">
        <v>226</v>
      </c>
      <c r="E106" s="66" t="s">
        <v>226</v>
      </c>
      <c r="F106" s="66" t="s">
        <v>226</v>
      </c>
      <c r="G106" s="260">
        <v>2.5</v>
      </c>
    </row>
    <row r="107" spans="1:7" s="189" customFormat="1" ht="15" customHeight="1" x14ac:dyDescent="0.25">
      <c r="A107" s="444"/>
      <c r="B107" s="365"/>
      <c r="C107" s="176" t="s">
        <v>212</v>
      </c>
      <c r="D107" s="177" t="s">
        <v>226</v>
      </c>
      <c r="E107" s="177" t="s">
        <v>226</v>
      </c>
      <c r="F107" s="177" t="s">
        <v>226</v>
      </c>
      <c r="G107" s="177">
        <f>SUM(G106)</f>
        <v>2.5</v>
      </c>
    </row>
    <row r="108" spans="1:7" s="189" customFormat="1" ht="60" customHeight="1" x14ac:dyDescent="0.25">
      <c r="A108" s="37" t="s">
        <v>233</v>
      </c>
      <c r="B108" s="346" t="s">
        <v>290</v>
      </c>
      <c r="C108" s="239" t="s">
        <v>289</v>
      </c>
      <c r="D108" s="190" t="s">
        <v>226</v>
      </c>
      <c r="E108" s="190" t="s">
        <v>226</v>
      </c>
      <c r="F108" s="190" t="s">
        <v>226</v>
      </c>
      <c r="G108" s="190">
        <v>1</v>
      </c>
    </row>
    <row r="109" spans="1:7" s="189" customFormat="1" x14ac:dyDescent="0.25">
      <c r="A109" s="37"/>
      <c r="B109" s="364"/>
      <c r="C109" s="176" t="s">
        <v>212</v>
      </c>
      <c r="D109" s="177" t="s">
        <v>22</v>
      </c>
      <c r="E109" s="177" t="s">
        <v>22</v>
      </c>
      <c r="F109" s="177" t="s">
        <v>22</v>
      </c>
      <c r="G109" s="177">
        <f>SUM(G108)</f>
        <v>1</v>
      </c>
    </row>
    <row r="110" spans="1:7" s="189" customFormat="1" ht="32.25" customHeight="1" x14ac:dyDescent="0.25">
      <c r="A110" s="37"/>
      <c r="B110" s="355" t="s">
        <v>291</v>
      </c>
      <c r="C110" s="40" t="s">
        <v>267</v>
      </c>
      <c r="D110" s="230" t="s">
        <v>226</v>
      </c>
      <c r="E110" s="112" t="s">
        <v>22</v>
      </c>
      <c r="F110" s="112" t="s">
        <v>22</v>
      </c>
      <c r="G110" s="78">
        <v>4</v>
      </c>
    </row>
    <row r="111" spans="1:7" s="189" customFormat="1" x14ac:dyDescent="0.25">
      <c r="A111" s="37"/>
      <c r="B111" s="356"/>
      <c r="C111" s="176" t="s">
        <v>212</v>
      </c>
      <c r="D111" s="194" t="str">
        <f>D110</f>
        <v>_</v>
      </c>
      <c r="E111" s="192" t="s">
        <v>22</v>
      </c>
      <c r="F111" s="192" t="s">
        <v>22</v>
      </c>
      <c r="G111" s="177">
        <f>SUM(G110)</f>
        <v>4</v>
      </c>
    </row>
    <row r="112" spans="1:7" s="189" customFormat="1" ht="22.5" customHeight="1" x14ac:dyDescent="0.25">
      <c r="A112" s="37"/>
      <c r="B112" s="365" t="s">
        <v>292</v>
      </c>
      <c r="C112" s="3" t="s">
        <v>274</v>
      </c>
      <c r="D112" s="112" t="s">
        <v>22</v>
      </c>
      <c r="E112" s="112" t="s">
        <v>22</v>
      </c>
      <c r="F112" s="112" t="s">
        <v>22</v>
      </c>
      <c r="G112" s="249">
        <v>18</v>
      </c>
    </row>
    <row r="113" spans="1:7" s="189" customFormat="1" x14ac:dyDescent="0.25">
      <c r="A113" s="37"/>
      <c r="B113" s="365"/>
      <c r="C113" s="176" t="s">
        <v>212</v>
      </c>
      <c r="D113" s="192" t="s">
        <v>22</v>
      </c>
      <c r="E113" s="192" t="s">
        <v>22</v>
      </c>
      <c r="F113" s="192" t="s">
        <v>22</v>
      </c>
      <c r="G113" s="194">
        <f>G112</f>
        <v>18</v>
      </c>
    </row>
    <row r="114" spans="1:7" s="189" customFormat="1" ht="60.75" customHeight="1" x14ac:dyDescent="0.25">
      <c r="A114" s="196"/>
      <c r="B114" s="346" t="s">
        <v>301</v>
      </c>
      <c r="C114" s="3" t="s">
        <v>316</v>
      </c>
      <c r="D114" s="191" t="s">
        <v>22</v>
      </c>
      <c r="E114" s="191" t="s">
        <v>22</v>
      </c>
      <c r="F114" s="191" t="s">
        <v>22</v>
      </c>
      <c r="G114" s="230">
        <v>1</v>
      </c>
    </row>
    <row r="115" spans="1:7" s="189" customFormat="1" x14ac:dyDescent="0.25">
      <c r="A115" s="196"/>
      <c r="B115" s="364"/>
      <c r="C115" s="176" t="s">
        <v>212</v>
      </c>
      <c r="D115" s="192" t="s">
        <v>22</v>
      </c>
      <c r="E115" s="192" t="s">
        <v>22</v>
      </c>
      <c r="F115" s="192" t="s">
        <v>22</v>
      </c>
      <c r="G115" s="194">
        <f>G114</f>
        <v>1</v>
      </c>
    </row>
    <row r="116" spans="1:7" s="189" customFormat="1" ht="29.25" customHeight="1" x14ac:dyDescent="0.25">
      <c r="A116" s="37"/>
      <c r="B116" s="346" t="s">
        <v>265</v>
      </c>
      <c r="C116" s="12" t="s">
        <v>317</v>
      </c>
      <c r="D116" s="112" t="s">
        <v>22</v>
      </c>
      <c r="E116" s="112" t="s">
        <v>22</v>
      </c>
      <c r="F116" s="112" t="s">
        <v>22</v>
      </c>
      <c r="G116" s="206">
        <v>0.3</v>
      </c>
    </row>
    <row r="117" spans="1:7" s="189" customFormat="1" x14ac:dyDescent="0.25">
      <c r="A117" s="193"/>
      <c r="B117" s="364"/>
      <c r="C117" s="176" t="s">
        <v>212</v>
      </c>
      <c r="D117" s="192" t="s">
        <v>22</v>
      </c>
      <c r="E117" s="192" t="s">
        <v>22</v>
      </c>
      <c r="F117" s="192" t="s">
        <v>22</v>
      </c>
      <c r="G117" s="177">
        <f>G116</f>
        <v>0.3</v>
      </c>
    </row>
    <row r="118" spans="1:7" s="189" customFormat="1" ht="15" customHeight="1" x14ac:dyDescent="0.25">
      <c r="A118" s="439" t="s">
        <v>18</v>
      </c>
      <c r="B118" s="440"/>
      <c r="C118" s="207"/>
      <c r="D118" s="177" t="str">
        <f>D111</f>
        <v>_</v>
      </c>
      <c r="E118" s="177">
        <v>0</v>
      </c>
      <c r="F118" s="177">
        <v>0</v>
      </c>
      <c r="G118" s="208">
        <f>G117+G115+G113+G111+G109+G107</f>
        <v>26.8</v>
      </c>
    </row>
    <row r="119" spans="1:7" s="189" customFormat="1" x14ac:dyDescent="0.25">
      <c r="C119" s="6"/>
      <c r="D119" s="6"/>
      <c r="E119" s="6"/>
      <c r="F119" s="6"/>
      <c r="G119" s="195"/>
    </row>
    <row r="121" spans="1:7" x14ac:dyDescent="0.25">
      <c r="D121" s="225"/>
    </row>
    <row r="122" spans="1:7" x14ac:dyDescent="0.25">
      <c r="E122" s="225"/>
    </row>
  </sheetData>
  <mergeCells count="35">
    <mergeCell ref="B114:B115"/>
    <mergeCell ref="B15:B16"/>
    <mergeCell ref="B12:B14"/>
    <mergeCell ref="A12:A16"/>
    <mergeCell ref="B17:B22"/>
    <mergeCell ref="A17:A23"/>
    <mergeCell ref="B25:B27"/>
    <mergeCell ref="B30:B33"/>
    <mergeCell ref="A30:A39"/>
    <mergeCell ref="B44:B56"/>
    <mergeCell ref="B40:B43"/>
    <mergeCell ref="A40:A48"/>
    <mergeCell ref="A1:E1"/>
    <mergeCell ref="A2:E2"/>
    <mergeCell ref="A10:A11"/>
    <mergeCell ref="B10:B11"/>
    <mergeCell ref="C10:C11"/>
    <mergeCell ref="A4:F4"/>
    <mergeCell ref="D10:G10"/>
    <mergeCell ref="A118:B118"/>
    <mergeCell ref="B112:B113"/>
    <mergeCell ref="B28:B29"/>
    <mergeCell ref="B61:B63"/>
    <mergeCell ref="B35:B39"/>
    <mergeCell ref="A97:F97"/>
    <mergeCell ref="A104:A105"/>
    <mergeCell ref="B104:B105"/>
    <mergeCell ref="C104:C105"/>
    <mergeCell ref="D104:G104"/>
    <mergeCell ref="A61:A63"/>
    <mergeCell ref="B108:B109"/>
    <mergeCell ref="B110:B111"/>
    <mergeCell ref="B116:B117"/>
    <mergeCell ref="B106:B107"/>
    <mergeCell ref="A106:A107"/>
  </mergeCells>
  <pageMargins left="0.511811023622047" right="0.511811023622047" top="0.74803149606299202" bottom="0.511811023622047" header="0.31496062992126" footer="0.31496062992126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sqref="A1:E22"/>
    </sheetView>
  </sheetViews>
  <sheetFormatPr defaultRowHeight="15" x14ac:dyDescent="0.25"/>
  <cols>
    <col min="1" max="1" width="8.7109375" style="160" customWidth="1"/>
    <col min="2" max="2" width="60.7109375" style="160" customWidth="1"/>
    <col min="3" max="3" width="20.7109375" style="160" customWidth="1"/>
    <col min="4" max="4" width="16.85546875" style="160" customWidth="1"/>
    <col min="5" max="5" width="20.7109375" style="160" customWidth="1"/>
    <col min="6" max="6" width="9.140625" style="160"/>
    <col min="7" max="7" width="14.7109375" style="160" customWidth="1"/>
    <col min="8" max="16384" width="9.140625" style="160"/>
  </cols>
  <sheetData>
    <row r="1" spans="1:7" x14ac:dyDescent="0.25">
      <c r="A1" s="434" t="s">
        <v>270</v>
      </c>
      <c r="B1" s="434"/>
      <c r="C1" s="434"/>
      <c r="D1" s="434"/>
      <c r="E1" s="434"/>
    </row>
    <row r="2" spans="1:7" x14ac:dyDescent="0.25">
      <c r="E2" s="170" t="s">
        <v>73</v>
      </c>
    </row>
    <row r="3" spans="1:7" x14ac:dyDescent="0.25">
      <c r="A3" s="160" t="s">
        <v>74</v>
      </c>
    </row>
    <row r="5" spans="1:7" s="168" customFormat="1" ht="30" x14ac:dyDescent="0.25">
      <c r="A5" s="172" t="s">
        <v>217</v>
      </c>
      <c r="B5" s="172" t="s">
        <v>218</v>
      </c>
      <c r="C5" s="172" t="s">
        <v>219</v>
      </c>
      <c r="D5" s="172" t="s">
        <v>220</v>
      </c>
      <c r="E5" s="172" t="s">
        <v>221</v>
      </c>
    </row>
    <row r="6" spans="1:7" s="168" customFormat="1" x14ac:dyDescent="0.25">
      <c r="A6" s="172" t="s">
        <v>320</v>
      </c>
      <c r="B6" s="306" t="s">
        <v>321</v>
      </c>
      <c r="C6" s="308">
        <v>0.28771333999999998</v>
      </c>
      <c r="D6" s="309">
        <v>0</v>
      </c>
      <c r="E6" s="308">
        <f>D6+C6</f>
        <v>0.28771333999999998</v>
      </c>
    </row>
    <row r="7" spans="1:7" s="168" customFormat="1" x14ac:dyDescent="0.25">
      <c r="A7" s="172"/>
      <c r="B7" s="306" t="s">
        <v>322</v>
      </c>
      <c r="C7" s="308">
        <v>1.8977165300000001</v>
      </c>
      <c r="D7" s="309">
        <v>0</v>
      </c>
      <c r="E7" s="308">
        <f t="shared" ref="E7:E9" si="0">D7+C7</f>
        <v>1.8977165300000001</v>
      </c>
      <c r="G7" s="325"/>
    </row>
    <row r="8" spans="1:7" s="168" customFormat="1" x14ac:dyDescent="0.25">
      <c r="A8" s="172" t="s">
        <v>324</v>
      </c>
      <c r="B8" s="306" t="s">
        <v>323</v>
      </c>
      <c r="C8" s="308">
        <v>1.3439233399999999</v>
      </c>
      <c r="D8" s="309">
        <v>0</v>
      </c>
      <c r="E8" s="308">
        <f t="shared" si="0"/>
        <v>1.3439233399999999</v>
      </c>
      <c r="G8" s="325"/>
    </row>
    <row r="9" spans="1:7" ht="30" x14ac:dyDescent="0.25">
      <c r="A9" s="129" t="s">
        <v>326</v>
      </c>
      <c r="B9" s="306" t="s">
        <v>325</v>
      </c>
      <c r="C9" s="307">
        <v>1.2545848100000001</v>
      </c>
      <c r="D9" s="300">
        <v>0</v>
      </c>
      <c r="E9" s="308">
        <f t="shared" si="0"/>
        <v>1.2545848100000001</v>
      </c>
    </row>
    <row r="10" spans="1:7" x14ac:dyDescent="0.25">
      <c r="A10" s="129"/>
      <c r="B10" s="167" t="s">
        <v>109</v>
      </c>
      <c r="C10" s="310">
        <f>SUM(C6:C9)</f>
        <v>4.7839380199999999</v>
      </c>
      <c r="D10" s="310">
        <f>SUM(D6:D9)</f>
        <v>0</v>
      </c>
      <c r="E10" s="310">
        <f>SUM(E6:E9)</f>
        <v>4.7839380199999999</v>
      </c>
    </row>
    <row r="11" spans="1:7" x14ac:dyDescent="0.25">
      <c r="A11" s="169"/>
      <c r="D11" s="171"/>
      <c r="E11" s="171"/>
    </row>
    <row r="12" spans="1:7" x14ac:dyDescent="0.25">
      <c r="A12" s="169"/>
      <c r="D12" s="171"/>
      <c r="G12" s="326"/>
    </row>
    <row r="13" spans="1:7" x14ac:dyDescent="0.25">
      <c r="A13" s="169"/>
      <c r="B13" s="160" t="s">
        <v>77</v>
      </c>
    </row>
    <row r="14" spans="1:7" x14ac:dyDescent="0.25">
      <c r="A14" s="169"/>
      <c r="B14" s="169"/>
      <c r="D14" s="129" t="s">
        <v>224</v>
      </c>
      <c r="E14" s="327"/>
    </row>
    <row r="15" spans="1:7" x14ac:dyDescent="0.25">
      <c r="B15" s="448" t="s">
        <v>222</v>
      </c>
      <c r="C15" s="449"/>
      <c r="D15" s="307">
        <f>'PSDG NewF3'!K38</f>
        <v>101.21606197999999</v>
      </c>
    </row>
    <row r="16" spans="1:7" x14ac:dyDescent="0.25">
      <c r="B16" s="448" t="s">
        <v>223</v>
      </c>
      <c r="C16" s="449"/>
      <c r="D16" s="307">
        <f>E10</f>
        <v>4.7839380199999999</v>
      </c>
    </row>
    <row r="17" spans="2:4" x14ac:dyDescent="0.25">
      <c r="B17" s="450" t="s">
        <v>18</v>
      </c>
      <c r="C17" s="451"/>
      <c r="D17" s="329">
        <f>D16+D15</f>
        <v>105.99999999999999</v>
      </c>
    </row>
  </sheetData>
  <mergeCells count="4">
    <mergeCell ref="A1:E1"/>
    <mergeCell ref="B15:C15"/>
    <mergeCell ref="B16:C16"/>
    <mergeCell ref="B17:C17"/>
  </mergeCells>
  <pageMargins left="0.51181102362204722" right="0.70866141732283472" top="0.51181102362204722" bottom="0.5118110236220472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2018F4</vt:lpstr>
      <vt:lpstr>2018F3-a</vt:lpstr>
      <vt:lpstr>2018F3</vt:lpstr>
      <vt:lpstr>PSDG NewF3</vt:lpstr>
      <vt:lpstr>PSDG NewF3-a</vt:lpstr>
      <vt:lpstr>Form-4</vt:lpstr>
      <vt:lpstr>Sheet1</vt:lpstr>
      <vt:lpstr>'PSDG NewF3'!Print_Titles</vt:lpstr>
      <vt:lpstr>'PSDG NewF3-a'!Print_Titles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Technical</dc:creator>
  <cp:lastModifiedBy>User</cp:lastModifiedBy>
  <cp:lastPrinted>2022-01-24T09:55:37Z</cp:lastPrinted>
  <dcterms:created xsi:type="dcterms:W3CDTF">2016-01-18T05:09:38Z</dcterms:created>
  <dcterms:modified xsi:type="dcterms:W3CDTF">2022-02-21T07:37:25Z</dcterms:modified>
</cp:coreProperties>
</file>